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66925"/>
  <mc:AlternateContent xmlns:mc="http://schemas.openxmlformats.org/markup-compatibility/2006">
    <mc:Choice Requires="x15">
      <x15ac:absPath xmlns:x15ac="http://schemas.microsoft.com/office/spreadsheetml/2010/11/ac" url="\\FCO-5C6NRD2\ShareFolders\CRCP_Copy\AA related\Docs that need 508 Compliance\Priority 1\DEP SEFCRI Reports Page\"/>
    </mc:Choice>
  </mc:AlternateContent>
  <xr:revisionPtr revIDLastSave="0" documentId="13_ncr:1_{5F2D8946-121A-4A77-ABDD-4F8307B58540}" xr6:coauthVersionLast="31" xr6:coauthVersionMax="31" xr10:uidLastSave="{00000000-0000-0000-0000-000000000000}"/>
  <bookViews>
    <workbookView xWindow="0" yWindow="0" windowWidth="14085" windowHeight="6600" tabRatio="1000" firstSheet="4" activeTab="5" xr2:uid="{00000000-000D-0000-FFFF-FFFF00000000}"/>
  </bookViews>
  <sheets>
    <sheet name="TOOL GENERAL INFORMATION" sheetId="9" r:id="rId1"/>
    <sheet name="WS-1 PROJECT SUMMARY" sheetId="1" r:id="rId2"/>
    <sheet name="WS-2 P, P, F Project Info" sheetId="3" r:id="rId3"/>
    <sheet name="WS -3 General Evaluation" sheetId="2" r:id="rId4"/>
    <sheet name="WS-4 Environmental Evaluation " sheetId="4" r:id="rId5"/>
    <sheet name="WS-5 Risk Characterization" sheetId="5" r:id="rId6"/>
    <sheet name="WS-6 S, E, C Evaluation" sheetId="6" r:id="rId7"/>
    <sheet name="WS-7 DATA Sheet" sheetId="8" r:id="rId8"/>
    <sheet name="WS-8 Cumulative Impact Rating" sheetId="7" r:id="rId9"/>
  </sheets>
  <definedNames>
    <definedName name="_xlnm.Print_Area" localSheetId="3">'WS -3 General Evaluation'!$A$1:$K$55</definedName>
    <definedName name="_xlnm.Print_Area" localSheetId="1">'WS-1 PROJECT SUMMARY'!$A$1:$Y$40</definedName>
    <definedName name="_xlnm.Print_Area" localSheetId="2">'WS-2 P, P, F Project Info'!$A$1:$X$39</definedName>
    <definedName name="_xlnm.Print_Area" localSheetId="4">'WS-4 Environmental Evaluation '!$A$1:$L$49</definedName>
    <definedName name="_xlnm.Print_Area" localSheetId="5">'WS-5 Risk Characterization'!$A$1:$X$110</definedName>
    <definedName name="_xlnm.Print_Area" localSheetId="6">'WS-6 S, E, C Evaluation'!$A$1:$L$57</definedName>
    <definedName name="_xlnm.Print_Area" localSheetId="7">'WS-7 DATA Sheet'!$A$1:$J$124</definedName>
    <definedName name="_xlnm.Print_Area" localSheetId="8">'WS-8 Cumulative Impact Rating'!$A$1:$R$53</definedName>
    <definedName name="Z_43E387BF_4F6B_4C2C_97C0_CDB038711939_.wvu.Cols" localSheetId="3" hidden="1">'WS -3 General Evaluation'!$M:$N</definedName>
    <definedName name="Z_43E387BF_4F6B_4C2C_97C0_CDB038711939_.wvu.Cols" localSheetId="2" hidden="1">'WS-2 P, P, F Project Info'!$Q:$R</definedName>
    <definedName name="Z_43E387BF_4F6B_4C2C_97C0_CDB038711939_.wvu.Cols" localSheetId="4" hidden="1">'WS-4 Environmental Evaluation '!$M:$N</definedName>
    <definedName name="Z_43E387BF_4F6B_4C2C_97C0_CDB038711939_.wvu.Cols" localSheetId="6" hidden="1">'WS-6 S, E, C Evaluation'!$M:$N</definedName>
    <definedName name="Z_43E387BF_4F6B_4C2C_97C0_CDB038711939_.wvu.Cols" localSheetId="8" hidden="1">'WS-8 Cumulative Impact Rating'!$S:$T</definedName>
    <definedName name="Z_43E387BF_4F6B_4C2C_97C0_CDB038711939_.wvu.PrintArea" localSheetId="3" hidden="1">'WS -3 General Evaluation'!$A$2:$K$55</definedName>
    <definedName name="Z_43E387BF_4F6B_4C2C_97C0_CDB038711939_.wvu.PrintArea" localSheetId="1" hidden="1">'WS-1 PROJECT SUMMARY'!$A$1:$Y$40</definedName>
    <definedName name="Z_43E387BF_4F6B_4C2C_97C0_CDB038711939_.wvu.PrintArea" localSheetId="2" hidden="1">'WS-2 P, P, F Project Info'!$A$1:$V$37</definedName>
    <definedName name="Z_43E387BF_4F6B_4C2C_97C0_CDB038711939_.wvu.PrintArea" localSheetId="4" hidden="1">'WS-4 Environmental Evaluation '!$A$2:$K$67</definedName>
    <definedName name="Z_43E387BF_4F6B_4C2C_97C0_CDB038711939_.wvu.PrintArea" localSheetId="5" hidden="1">'WS-5 Risk Characterization'!$A$1:$AE$26</definedName>
    <definedName name="Z_43E387BF_4F6B_4C2C_97C0_CDB038711939_.wvu.PrintArea" localSheetId="6" hidden="1">'WS-6 S, E, C Evaluation'!$A$1:$K$48</definedName>
    <definedName name="Z_43E387BF_4F6B_4C2C_97C0_CDB038711939_.wvu.PrintArea" localSheetId="7" hidden="1">'WS-7 DATA Sheet'!$A$2:$I$48</definedName>
    <definedName name="Z_43E387BF_4F6B_4C2C_97C0_CDB038711939_.wvu.PrintArea" localSheetId="8" hidden="1">'WS-8 Cumulative Impact Rating'!$A$1:$R$48</definedName>
    <definedName name="Z_43E387BF_4F6B_4C2C_97C0_CDB038711939_.wvu.Rows" localSheetId="3" hidden="1">'WS -3 General Evaluation'!#REF!,'WS -3 General Evaluation'!#REF!</definedName>
    <definedName name="Z_43E387BF_4F6B_4C2C_97C0_CDB038711939_.wvu.Rows" localSheetId="4" hidden="1">'WS-4 Environmental Evaluation '!#REF!,'WS-4 Environmental Evaluation '!#REF!</definedName>
    <definedName name="Z_43E387BF_4F6B_4C2C_97C0_CDB038711939_.wvu.Rows" localSheetId="6" hidden="1">'WS-6 S, E, C Evaluation'!#REF!,'WS-6 S, E, C Evaluation'!#REF!</definedName>
    <definedName name="Z_668B6A2C_8FEC_4623_A641_0D19175D19CC_.wvu.Cols" localSheetId="3" hidden="1">'WS -3 General Evaluation'!$M:$N</definedName>
    <definedName name="Z_668B6A2C_8FEC_4623_A641_0D19175D19CC_.wvu.Cols" localSheetId="2" hidden="1">'WS-2 P, P, F Project Info'!$Q:$R</definedName>
    <definedName name="Z_668B6A2C_8FEC_4623_A641_0D19175D19CC_.wvu.Cols" localSheetId="4" hidden="1">'WS-4 Environmental Evaluation '!$M:$N</definedName>
    <definedName name="Z_668B6A2C_8FEC_4623_A641_0D19175D19CC_.wvu.Cols" localSheetId="6" hidden="1">'WS-6 S, E, C Evaluation'!$M:$N</definedName>
    <definedName name="Z_668B6A2C_8FEC_4623_A641_0D19175D19CC_.wvu.Cols" localSheetId="8" hidden="1">'WS-8 Cumulative Impact Rating'!$S:$T</definedName>
    <definedName name="Z_668B6A2C_8FEC_4623_A641_0D19175D19CC_.wvu.PrintArea" localSheetId="3" hidden="1">'WS -3 General Evaluation'!$A$2:$K$55</definedName>
    <definedName name="Z_668B6A2C_8FEC_4623_A641_0D19175D19CC_.wvu.PrintArea" localSheetId="1" hidden="1">'WS-1 PROJECT SUMMARY'!$A$1:$Y$40</definedName>
    <definedName name="Z_668B6A2C_8FEC_4623_A641_0D19175D19CC_.wvu.PrintArea" localSheetId="2" hidden="1">'WS-2 P, P, F Project Info'!$A$1:$V$37</definedName>
    <definedName name="Z_668B6A2C_8FEC_4623_A641_0D19175D19CC_.wvu.PrintArea" localSheetId="4" hidden="1">'WS-4 Environmental Evaluation '!$A$2:$K$67</definedName>
    <definedName name="Z_668B6A2C_8FEC_4623_A641_0D19175D19CC_.wvu.PrintArea" localSheetId="5" hidden="1">'WS-5 Risk Characterization'!$A$1:$AE$26</definedName>
    <definedName name="Z_668B6A2C_8FEC_4623_A641_0D19175D19CC_.wvu.PrintArea" localSheetId="6" hidden="1">'WS-6 S, E, C Evaluation'!$A$1:$K$48</definedName>
    <definedName name="Z_668B6A2C_8FEC_4623_A641_0D19175D19CC_.wvu.PrintArea" localSheetId="7" hidden="1">'WS-7 DATA Sheet'!$A$2:$I$48</definedName>
    <definedName name="Z_668B6A2C_8FEC_4623_A641_0D19175D19CC_.wvu.PrintArea" localSheetId="8" hidden="1">'WS-8 Cumulative Impact Rating'!$A$1:$R$48</definedName>
    <definedName name="Z_668B6A2C_8FEC_4623_A641_0D19175D19CC_.wvu.Rows" localSheetId="3" hidden="1">'WS -3 General Evaluation'!#REF!,'WS -3 General Evaluation'!#REF!</definedName>
    <definedName name="Z_668B6A2C_8FEC_4623_A641_0D19175D19CC_.wvu.Rows" localSheetId="4" hidden="1">'WS-4 Environmental Evaluation '!#REF!,'WS-4 Environmental Evaluation '!#REF!</definedName>
    <definedName name="Z_668B6A2C_8FEC_4623_A641_0D19175D19CC_.wvu.Rows" localSheetId="6" hidden="1">'WS-6 S, E, C Evaluation'!#REF!,'WS-6 S, E, C Evaluation'!#REF!</definedName>
    <definedName name="Z_92C8D754_EB7A_4578_B4E8_44A2B0F65C84_.wvu.Cols" localSheetId="3" hidden="1">'WS -3 General Evaluation'!$M:$N</definedName>
    <definedName name="Z_92C8D754_EB7A_4578_B4E8_44A2B0F65C84_.wvu.Cols" localSheetId="2" hidden="1">'WS-2 P, P, F Project Info'!$Q:$R</definedName>
    <definedName name="Z_92C8D754_EB7A_4578_B4E8_44A2B0F65C84_.wvu.Cols" localSheetId="4" hidden="1">'WS-4 Environmental Evaluation '!$M:$N</definedName>
    <definedName name="Z_92C8D754_EB7A_4578_B4E8_44A2B0F65C84_.wvu.Cols" localSheetId="6" hidden="1">'WS-6 S, E, C Evaluation'!$M:$N</definedName>
    <definedName name="Z_92C8D754_EB7A_4578_B4E8_44A2B0F65C84_.wvu.Cols" localSheetId="8" hidden="1">'WS-8 Cumulative Impact Rating'!$S:$T</definedName>
    <definedName name="Z_92C8D754_EB7A_4578_B4E8_44A2B0F65C84_.wvu.PrintArea" localSheetId="3" hidden="1">'WS -3 General Evaluation'!$A$2:$K$55</definedName>
    <definedName name="Z_92C8D754_EB7A_4578_B4E8_44A2B0F65C84_.wvu.PrintArea" localSheetId="1" hidden="1">'WS-1 PROJECT SUMMARY'!$A$1:$Y$40</definedName>
    <definedName name="Z_92C8D754_EB7A_4578_B4E8_44A2B0F65C84_.wvu.PrintArea" localSheetId="2" hidden="1">'WS-2 P, P, F Project Info'!$A$1:$V$37</definedName>
    <definedName name="Z_92C8D754_EB7A_4578_B4E8_44A2B0F65C84_.wvu.PrintArea" localSheetId="4" hidden="1">'WS-4 Environmental Evaluation '!$A$2:$K$67</definedName>
    <definedName name="Z_92C8D754_EB7A_4578_B4E8_44A2B0F65C84_.wvu.PrintArea" localSheetId="5" hidden="1">'WS-5 Risk Characterization'!$A$1:$AE$26</definedName>
    <definedName name="Z_92C8D754_EB7A_4578_B4E8_44A2B0F65C84_.wvu.PrintArea" localSheetId="6" hidden="1">'WS-6 S, E, C Evaluation'!$A$1:$K$48</definedName>
    <definedName name="Z_92C8D754_EB7A_4578_B4E8_44A2B0F65C84_.wvu.PrintArea" localSheetId="7" hidden="1">'WS-7 DATA Sheet'!$A$2:$I$48</definedName>
    <definedName name="Z_92C8D754_EB7A_4578_B4E8_44A2B0F65C84_.wvu.PrintArea" localSheetId="8" hidden="1">'WS-8 Cumulative Impact Rating'!$A$1:$R$48</definedName>
    <definedName name="Z_92C8D754_EB7A_4578_B4E8_44A2B0F65C84_.wvu.Rows" localSheetId="3" hidden="1">'WS -3 General Evaluation'!#REF!,'WS -3 General Evaluation'!#REF!</definedName>
    <definedName name="Z_92C8D754_EB7A_4578_B4E8_44A2B0F65C84_.wvu.Rows" localSheetId="4" hidden="1">'WS-4 Environmental Evaluation '!#REF!,'WS-4 Environmental Evaluation '!#REF!</definedName>
    <definedName name="Z_92C8D754_EB7A_4578_B4E8_44A2B0F65C84_.wvu.Rows" localSheetId="6" hidden="1">'WS-6 S, E, C Evaluation'!#REF!,'WS-6 S, E, C Evaluation'!#REF!</definedName>
  </definedNames>
  <calcPr calcId="179017"/>
  <customWorkbookViews>
    <customWorkbookView name="Lakhdar Boukerrou - Personal View" guid="{92C8D754-EB7A-4578-B4E8-44A2B0F65C84}" mergeInterval="0" personalView="1" maximized="1" windowWidth="1276" windowHeight="852" tabRatio="1000" activeSheetId="2"/>
    <customWorkbookView name="Chad E. Grecsek - Personal View" guid="{668B6A2C-8FEC-4623-A641-0D19175D19CC}" mergeInterval="0" personalView="1" maximized="1" windowWidth="1436" windowHeight="728" tabRatio="1000" activeSheetId="8"/>
    <customWorkbookView name="jsuarez - Personal View" guid="{43E387BF-4F6B-4C2C-97C0-CDB038711939}" mergeInterval="0" personalView="1" maximized="1" windowWidth="1276" windowHeight="810" tabRatio="1000" activeSheetId="2"/>
  </customWorkbookViews>
</workbook>
</file>

<file path=xl/calcChain.xml><?xml version="1.0" encoding="utf-8"?>
<calcChain xmlns="http://schemas.openxmlformats.org/spreadsheetml/2006/main">
  <c r="F88" i="8" l="1"/>
  <c r="G88" i="8"/>
  <c r="H88" i="8"/>
  <c r="I88" i="8"/>
  <c r="F89" i="8"/>
  <c r="G89" i="8"/>
  <c r="H89" i="8"/>
  <c r="I89" i="8"/>
  <c r="F90" i="8"/>
  <c r="G90" i="8"/>
  <c r="H90" i="8"/>
  <c r="I90" i="8"/>
  <c r="F91" i="8"/>
  <c r="G91" i="8"/>
  <c r="H91" i="8"/>
  <c r="I91" i="8"/>
  <c r="F92" i="8"/>
  <c r="G92" i="8"/>
  <c r="H92" i="8"/>
  <c r="I92" i="8"/>
  <c r="F93" i="8"/>
  <c r="G93" i="8"/>
  <c r="H93" i="8"/>
  <c r="I93" i="8"/>
  <c r="F94" i="8"/>
  <c r="G94" i="8"/>
  <c r="H94" i="8"/>
  <c r="I94" i="8"/>
  <c r="F95" i="8"/>
  <c r="G95" i="8"/>
  <c r="H95" i="8"/>
  <c r="I95" i="8"/>
  <c r="F96" i="8"/>
  <c r="G96" i="8"/>
  <c r="H96" i="8"/>
  <c r="I96" i="8"/>
  <c r="G87" i="8"/>
  <c r="H87" i="8"/>
  <c r="I87" i="8"/>
  <c r="F87" i="8"/>
  <c r="F78" i="8"/>
  <c r="G78" i="8"/>
  <c r="H78" i="8"/>
  <c r="I78" i="8"/>
  <c r="F79" i="8"/>
  <c r="G79" i="8"/>
  <c r="H79" i="8"/>
  <c r="I79" i="8"/>
  <c r="F80" i="8"/>
  <c r="G80" i="8"/>
  <c r="H80" i="8"/>
  <c r="I80" i="8"/>
  <c r="F81" i="8"/>
  <c r="G81" i="8"/>
  <c r="H81" i="8"/>
  <c r="I81" i="8"/>
  <c r="F82" i="8"/>
  <c r="G82" i="8"/>
  <c r="H82" i="8"/>
  <c r="I82" i="8"/>
  <c r="F83" i="8"/>
  <c r="G83" i="8"/>
  <c r="H83" i="8"/>
  <c r="I83" i="8"/>
  <c r="F84" i="8"/>
  <c r="G84" i="8"/>
  <c r="H84" i="8"/>
  <c r="I84" i="8"/>
  <c r="F85" i="8"/>
  <c r="G85" i="8"/>
  <c r="H85" i="8"/>
  <c r="I85" i="8"/>
  <c r="F86" i="8"/>
  <c r="G86" i="8"/>
  <c r="H86" i="8"/>
  <c r="I86" i="8"/>
  <c r="G77" i="8"/>
  <c r="H77" i="8"/>
  <c r="I77" i="8"/>
  <c r="F77" i="8"/>
  <c r="F68" i="8"/>
  <c r="G68" i="8"/>
  <c r="H68" i="8"/>
  <c r="I68" i="8"/>
  <c r="F69" i="8"/>
  <c r="G69" i="8"/>
  <c r="H69" i="8"/>
  <c r="I69" i="8"/>
  <c r="F70" i="8"/>
  <c r="G70" i="8"/>
  <c r="H70" i="8"/>
  <c r="I70" i="8"/>
  <c r="F71" i="8"/>
  <c r="G71" i="8"/>
  <c r="H71" i="8"/>
  <c r="I71" i="8"/>
  <c r="F72" i="8"/>
  <c r="G72" i="8"/>
  <c r="H72" i="8"/>
  <c r="I72" i="8"/>
  <c r="F73" i="8"/>
  <c r="G73" i="8"/>
  <c r="H73" i="8"/>
  <c r="I73" i="8"/>
  <c r="F74" i="8"/>
  <c r="G74" i="8"/>
  <c r="H74" i="8"/>
  <c r="I74" i="8"/>
  <c r="F75" i="8"/>
  <c r="G75" i="8"/>
  <c r="H75" i="8"/>
  <c r="I75" i="8"/>
  <c r="F76" i="8"/>
  <c r="G76" i="8"/>
  <c r="H76" i="8"/>
  <c r="I76" i="8"/>
  <c r="G67" i="8"/>
  <c r="H67" i="8"/>
  <c r="I67" i="8"/>
  <c r="F67" i="8"/>
  <c r="A7" i="8"/>
  <c r="A8" i="8"/>
  <c r="A9" i="8"/>
  <c r="A10" i="8"/>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c r="A75" i="8" s="1"/>
  <c r="A76" i="8" s="1"/>
  <c r="A77" i="8" s="1"/>
  <c r="A78" i="8" s="1"/>
  <c r="A79" i="8" s="1"/>
  <c r="A80" i="8"/>
  <c r="A81" i="8" s="1"/>
  <c r="A82" i="8" s="1"/>
  <c r="A83" i="8" s="1"/>
  <c r="A84" i="8" s="1"/>
  <c r="A85" i="8"/>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A119" i="8" s="1"/>
  <c r="A120" i="8" s="1"/>
  <c r="A121" i="8" s="1"/>
  <c r="A122" i="8" s="1"/>
  <c r="F84" i="5"/>
  <c r="G84" i="5"/>
  <c r="G90" i="5" s="1"/>
  <c r="H84" i="5"/>
  <c r="I84" i="5"/>
  <c r="I90" i="5" s="1"/>
  <c r="J84" i="5"/>
  <c r="K84" i="5"/>
  <c r="K90" i="5" s="1"/>
  <c r="L84" i="5"/>
  <c r="M84" i="5"/>
  <c r="N84" i="5"/>
  <c r="O84" i="5"/>
  <c r="O90" i="5" s="1"/>
  <c r="P84" i="5"/>
  <c r="P90" i="5" s="1"/>
  <c r="Q84" i="5"/>
  <c r="Q90" i="5" s="1"/>
  <c r="R84" i="5"/>
  <c r="E84" i="5"/>
  <c r="E90" i="5" s="1"/>
  <c r="F53" i="5"/>
  <c r="F59" i="5" s="1"/>
  <c r="G53" i="5"/>
  <c r="G59" i="5" s="1"/>
  <c r="H53" i="5"/>
  <c r="I53" i="5"/>
  <c r="J53" i="5"/>
  <c r="J59" i="5" s="1"/>
  <c r="K53" i="5"/>
  <c r="K59" i="5" s="1"/>
  <c r="L53" i="5"/>
  <c r="M53" i="5"/>
  <c r="M59" i="5" s="1"/>
  <c r="N53" i="5"/>
  <c r="N59" i="5" s="1"/>
  <c r="O53" i="5"/>
  <c r="O59" i="5" s="1"/>
  <c r="P53" i="5"/>
  <c r="Q53" i="5"/>
  <c r="R53" i="5"/>
  <c r="R59" i="5" s="1"/>
  <c r="E53" i="5"/>
  <c r="E23" i="5"/>
  <c r="H23" i="5"/>
  <c r="I23" i="5"/>
  <c r="J23" i="5"/>
  <c r="J29" i="5" s="1"/>
  <c r="K23" i="5"/>
  <c r="L23" i="5"/>
  <c r="M23" i="5"/>
  <c r="N23" i="5"/>
  <c r="N29" i="5" s="1"/>
  <c r="O23" i="5"/>
  <c r="P23" i="5"/>
  <c r="Q23" i="5"/>
  <c r="G23" i="5"/>
  <c r="F23" i="5"/>
  <c r="L109" i="5"/>
  <c r="L108" i="5"/>
  <c r="L107" i="5"/>
  <c r="L106" i="5"/>
  <c r="M109" i="5"/>
  <c r="M108" i="5"/>
  <c r="M107" i="5"/>
  <c r="M106" i="5"/>
  <c r="M105" i="5"/>
  <c r="L105" i="5"/>
  <c r="F90" i="5"/>
  <c r="H90" i="5"/>
  <c r="J90" i="5"/>
  <c r="L90" i="5"/>
  <c r="M90" i="5"/>
  <c r="N90" i="5"/>
  <c r="R90" i="5"/>
  <c r="H59" i="5"/>
  <c r="I59" i="5"/>
  <c r="L59" i="5"/>
  <c r="P59" i="5"/>
  <c r="Q59" i="5"/>
  <c r="E29" i="5"/>
  <c r="F29" i="5"/>
  <c r="H29" i="5"/>
  <c r="I29" i="5"/>
  <c r="K29" i="5"/>
  <c r="L29" i="5"/>
  <c r="M29" i="5"/>
  <c r="O29" i="5"/>
  <c r="P29" i="5"/>
  <c r="Q29" i="5"/>
  <c r="R23" i="5"/>
  <c r="R29" i="5" s="1"/>
  <c r="A74" i="5"/>
  <c r="A75" i="5"/>
  <c r="A76" i="5"/>
  <c r="A77" i="5" s="1"/>
  <c r="A78" i="5" s="1"/>
  <c r="A79" i="5" s="1"/>
  <c r="E31" i="7"/>
  <c r="D35" i="6"/>
  <c r="D38" i="6"/>
  <c r="E32" i="7"/>
  <c r="H2" i="5"/>
  <c r="H3" i="5"/>
  <c r="E7" i="6"/>
  <c r="E8" i="6"/>
  <c r="E9" i="6"/>
  <c r="E10" i="6"/>
  <c r="E11" i="6"/>
  <c r="E12" i="6"/>
  <c r="E13" i="6"/>
  <c r="E14" i="6"/>
  <c r="E15" i="6"/>
  <c r="E16" i="6"/>
  <c r="E17" i="6"/>
  <c r="E18" i="6"/>
  <c r="E19" i="6"/>
  <c r="E20" i="6"/>
  <c r="E21" i="6"/>
  <c r="E22" i="6"/>
  <c r="E23" i="6"/>
  <c r="E24" i="6"/>
  <c r="E25" i="6"/>
  <c r="E26" i="6"/>
  <c r="E27" i="6"/>
  <c r="E28" i="6"/>
  <c r="E29" i="6"/>
  <c r="E30" i="6"/>
  <c r="E31" i="6"/>
  <c r="E32" i="6"/>
  <c r="E45" i="6"/>
  <c r="E47" i="6" s="1"/>
  <c r="O15" i="7" s="1"/>
  <c r="Q15" i="7" s="1"/>
  <c r="C39" i="6"/>
  <c r="C40" i="6"/>
  <c r="D43" i="6" s="1"/>
  <c r="D37" i="6"/>
  <c r="D36" i="6"/>
  <c r="E7" i="2"/>
  <c r="E8" i="2"/>
  <c r="E9" i="2"/>
  <c r="E10" i="2"/>
  <c r="E11" i="2"/>
  <c r="E12" i="2"/>
  <c r="E13" i="2"/>
  <c r="E14" i="2"/>
  <c r="E15" i="2"/>
  <c r="E16" i="2"/>
  <c r="E17" i="2"/>
  <c r="E18" i="2"/>
  <c r="E19" i="2"/>
  <c r="E20" i="2"/>
  <c r="E21" i="2"/>
  <c r="E22" i="2"/>
  <c r="E23" i="2"/>
  <c r="E24" i="2"/>
  <c r="C31" i="2"/>
  <c r="C32" i="2"/>
  <c r="D28" i="2"/>
  <c r="D34" i="2"/>
  <c r="E7" i="4"/>
  <c r="E37" i="4" s="1"/>
  <c r="E8" i="4"/>
  <c r="E9" i="4"/>
  <c r="E10" i="4"/>
  <c r="E11" i="4"/>
  <c r="E12" i="4"/>
  <c r="E13" i="4"/>
  <c r="E14" i="4"/>
  <c r="E15" i="4"/>
  <c r="E16" i="4"/>
  <c r="E17" i="4"/>
  <c r="E18" i="4"/>
  <c r="E19" i="4"/>
  <c r="E20" i="4"/>
  <c r="E21" i="4"/>
  <c r="E22" i="4"/>
  <c r="E23" i="4"/>
  <c r="E24" i="4"/>
  <c r="C31" i="4"/>
  <c r="C33" i="4"/>
  <c r="C32" i="4"/>
  <c r="D29" i="4"/>
  <c r="D35" i="4"/>
  <c r="D28" i="4"/>
  <c r="B2" i="5"/>
  <c r="B4" i="5"/>
  <c r="B3" i="5"/>
  <c r="A43" i="5"/>
  <c r="A44" i="5"/>
  <c r="A45" i="5" s="1"/>
  <c r="A46" i="5" s="1"/>
  <c r="A47" i="5" s="1"/>
  <c r="A48" i="5" s="1"/>
  <c r="S84" i="5"/>
  <c r="S82" i="5"/>
  <c r="S81" i="5"/>
  <c r="S80" i="5"/>
  <c r="S79" i="5"/>
  <c r="S78" i="5"/>
  <c r="S77" i="5"/>
  <c r="S76" i="5"/>
  <c r="S75" i="5"/>
  <c r="S74" i="5"/>
  <c r="S73" i="5"/>
  <c r="S51" i="5"/>
  <c r="S50" i="5"/>
  <c r="S49" i="5"/>
  <c r="S48" i="5"/>
  <c r="S47" i="5"/>
  <c r="S46" i="5"/>
  <c r="S45" i="5"/>
  <c r="S44" i="5"/>
  <c r="S43" i="5"/>
  <c r="S42" i="5"/>
  <c r="S21" i="5"/>
  <c r="S20" i="5"/>
  <c r="S19" i="5"/>
  <c r="S18" i="5"/>
  <c r="S17" i="5"/>
  <c r="S16" i="5"/>
  <c r="S15" i="5"/>
  <c r="S14" i="5"/>
  <c r="S13" i="5"/>
  <c r="S12" i="5"/>
  <c r="S32" i="3"/>
  <c r="S33" i="3" s="1"/>
  <c r="O22" i="7" s="1"/>
  <c r="Q22" i="7" s="1"/>
  <c r="D38" i="1" s="1"/>
  <c r="A13" i="5"/>
  <c r="A14" i="5"/>
  <c r="A15" i="5"/>
  <c r="A16" i="5"/>
  <c r="A17" i="5" s="1"/>
  <c r="A18" i="5"/>
  <c r="D27" i="2"/>
  <c r="D30" i="2"/>
  <c r="E29" i="7" s="1"/>
  <c r="G29" i="7"/>
  <c r="F29" i="7"/>
  <c r="D27" i="4"/>
  <c r="D30" i="4"/>
  <c r="E30" i="7"/>
  <c r="G30" i="7" s="1"/>
  <c r="F30" i="7"/>
  <c r="F31" i="7"/>
  <c r="G31" i="7"/>
  <c r="F32" i="7"/>
  <c r="O3" i="7"/>
  <c r="G3" i="8"/>
  <c r="H3" i="6"/>
  <c r="H3" i="4"/>
  <c r="H3" i="2"/>
  <c r="H3" i="3"/>
  <c r="O2" i="7"/>
  <c r="G2" i="8"/>
  <c r="H2" i="6"/>
  <c r="H2" i="4"/>
  <c r="H2" i="2"/>
  <c r="H2" i="3"/>
  <c r="I121" i="8"/>
  <c r="I122" i="8"/>
  <c r="H121" i="8"/>
  <c r="H122" i="8"/>
  <c r="G121" i="8"/>
  <c r="G122" i="8"/>
  <c r="F121" i="8"/>
  <c r="F122" i="8"/>
  <c r="A8" i="6"/>
  <c r="A9" i="6"/>
  <c r="E99" i="8" s="1"/>
  <c r="A10" i="6"/>
  <c r="I98" i="8"/>
  <c r="I99" i="8"/>
  <c r="I100" i="8"/>
  <c r="I101" i="8"/>
  <c r="I102" i="8"/>
  <c r="I103" i="8"/>
  <c r="I104" i="8"/>
  <c r="I105" i="8"/>
  <c r="I106" i="8"/>
  <c r="I107" i="8"/>
  <c r="I108" i="8"/>
  <c r="I109" i="8"/>
  <c r="I110" i="8"/>
  <c r="I111" i="8"/>
  <c r="I112" i="8"/>
  <c r="I113" i="8"/>
  <c r="I114" i="8"/>
  <c r="I115" i="8"/>
  <c r="I116" i="8"/>
  <c r="I117" i="8"/>
  <c r="I118" i="8"/>
  <c r="I119" i="8"/>
  <c r="I120" i="8"/>
  <c r="I97" i="8"/>
  <c r="H98" i="8"/>
  <c r="H99" i="8"/>
  <c r="H100" i="8"/>
  <c r="H101" i="8"/>
  <c r="H102" i="8"/>
  <c r="H103" i="8"/>
  <c r="H104" i="8"/>
  <c r="H105" i="8"/>
  <c r="H106" i="8"/>
  <c r="H107" i="8"/>
  <c r="H108" i="8"/>
  <c r="H109" i="8"/>
  <c r="H110" i="8"/>
  <c r="H111" i="8"/>
  <c r="H112" i="8"/>
  <c r="H113" i="8"/>
  <c r="H114" i="8"/>
  <c r="H115" i="8"/>
  <c r="H116" i="8"/>
  <c r="H117" i="8"/>
  <c r="H118" i="8"/>
  <c r="H119" i="8"/>
  <c r="H120" i="8"/>
  <c r="H97" i="8"/>
  <c r="G98" i="8"/>
  <c r="G99" i="8"/>
  <c r="G100" i="8"/>
  <c r="G101" i="8"/>
  <c r="G102" i="8"/>
  <c r="G103" i="8"/>
  <c r="G104" i="8"/>
  <c r="G105" i="8"/>
  <c r="G106" i="8"/>
  <c r="G107" i="8"/>
  <c r="G108" i="8"/>
  <c r="G109" i="8"/>
  <c r="G110" i="8"/>
  <c r="G111" i="8"/>
  <c r="G112" i="8"/>
  <c r="G113" i="8"/>
  <c r="G114" i="8"/>
  <c r="G115" i="8"/>
  <c r="G116" i="8"/>
  <c r="G117" i="8"/>
  <c r="G118" i="8"/>
  <c r="G119" i="8"/>
  <c r="G120" i="8"/>
  <c r="G97" i="8"/>
  <c r="F98" i="8"/>
  <c r="F99" i="8"/>
  <c r="F100" i="8"/>
  <c r="F101" i="8"/>
  <c r="F102" i="8"/>
  <c r="F103" i="8"/>
  <c r="F104" i="8"/>
  <c r="F105" i="8"/>
  <c r="F106" i="8"/>
  <c r="F107" i="8"/>
  <c r="F108" i="8"/>
  <c r="F109" i="8"/>
  <c r="F110" i="8"/>
  <c r="F111" i="8"/>
  <c r="F112" i="8"/>
  <c r="F113" i="8"/>
  <c r="F114" i="8"/>
  <c r="F115" i="8"/>
  <c r="F116" i="8"/>
  <c r="F117" i="8"/>
  <c r="F118" i="8"/>
  <c r="F119" i="8"/>
  <c r="F120" i="8"/>
  <c r="F97" i="8"/>
  <c r="I50" i="8"/>
  <c r="I51" i="8"/>
  <c r="I52" i="8"/>
  <c r="I53" i="8"/>
  <c r="I54" i="8"/>
  <c r="I55" i="8"/>
  <c r="I56" i="8"/>
  <c r="I57" i="8"/>
  <c r="I58" i="8"/>
  <c r="I59" i="8"/>
  <c r="I60" i="8"/>
  <c r="I61" i="8"/>
  <c r="I62" i="8"/>
  <c r="I63" i="8"/>
  <c r="I64" i="8"/>
  <c r="I65" i="8"/>
  <c r="I66" i="8"/>
  <c r="I49" i="8"/>
  <c r="H50" i="8"/>
  <c r="H51" i="8"/>
  <c r="H52" i="8"/>
  <c r="H53" i="8"/>
  <c r="H54" i="8"/>
  <c r="H55" i="8"/>
  <c r="H56" i="8"/>
  <c r="H57" i="8"/>
  <c r="H58" i="8"/>
  <c r="H59" i="8"/>
  <c r="H60" i="8"/>
  <c r="H61" i="8"/>
  <c r="H62" i="8"/>
  <c r="H63" i="8"/>
  <c r="H64" i="8"/>
  <c r="H65" i="8"/>
  <c r="H66" i="8"/>
  <c r="H49" i="8"/>
  <c r="G50" i="8"/>
  <c r="G51" i="8"/>
  <c r="G52" i="8"/>
  <c r="G53" i="8"/>
  <c r="G54" i="8"/>
  <c r="G55" i="8"/>
  <c r="G56" i="8"/>
  <c r="G57" i="8"/>
  <c r="G58" i="8"/>
  <c r="G59" i="8"/>
  <c r="G60" i="8"/>
  <c r="G61" i="8"/>
  <c r="G62" i="8"/>
  <c r="G63" i="8"/>
  <c r="G64" i="8"/>
  <c r="G65" i="8"/>
  <c r="G66" i="8"/>
  <c r="G49" i="8"/>
  <c r="F50" i="8"/>
  <c r="F51" i="8"/>
  <c r="F52" i="8"/>
  <c r="F53" i="8"/>
  <c r="F54" i="8"/>
  <c r="F55" i="8"/>
  <c r="F56" i="8"/>
  <c r="F57" i="8"/>
  <c r="F58" i="8"/>
  <c r="F59" i="8"/>
  <c r="F60" i="8"/>
  <c r="F61" i="8"/>
  <c r="F62" i="8"/>
  <c r="F63" i="8"/>
  <c r="F64" i="8"/>
  <c r="F65" i="8"/>
  <c r="F66" i="8"/>
  <c r="F49" i="8"/>
  <c r="I32" i="8"/>
  <c r="I33" i="8"/>
  <c r="I34" i="8"/>
  <c r="I35" i="8"/>
  <c r="I36" i="8"/>
  <c r="I37" i="8"/>
  <c r="I38" i="8"/>
  <c r="I39" i="8"/>
  <c r="I40" i="8"/>
  <c r="I41" i="8"/>
  <c r="I42" i="8"/>
  <c r="I43" i="8"/>
  <c r="I44" i="8"/>
  <c r="I45" i="8"/>
  <c r="I46" i="8"/>
  <c r="I47" i="8"/>
  <c r="I48" i="8"/>
  <c r="I31" i="8"/>
  <c r="H32" i="8"/>
  <c r="H33" i="8"/>
  <c r="H34" i="8"/>
  <c r="H35" i="8"/>
  <c r="H36" i="8"/>
  <c r="H37" i="8"/>
  <c r="H38" i="8"/>
  <c r="H39" i="8"/>
  <c r="H40" i="8"/>
  <c r="H41" i="8"/>
  <c r="H42" i="8"/>
  <c r="H43" i="8"/>
  <c r="H44" i="8"/>
  <c r="H45" i="8"/>
  <c r="H46" i="8"/>
  <c r="H47" i="8"/>
  <c r="H48" i="8"/>
  <c r="H31" i="8"/>
  <c r="G32" i="8"/>
  <c r="G33" i="8"/>
  <c r="G34" i="8"/>
  <c r="G35" i="8"/>
  <c r="G36" i="8"/>
  <c r="G37" i="8"/>
  <c r="G38" i="8"/>
  <c r="G39" i="8"/>
  <c r="G40" i="8"/>
  <c r="G41" i="8"/>
  <c r="G42" i="8"/>
  <c r="G43" i="8"/>
  <c r="G44" i="8"/>
  <c r="G45" i="8"/>
  <c r="G46" i="8"/>
  <c r="G47" i="8"/>
  <c r="G48" i="8"/>
  <c r="G31" i="8"/>
  <c r="F32" i="8"/>
  <c r="F33" i="8"/>
  <c r="F34" i="8"/>
  <c r="F35" i="8"/>
  <c r="F36" i="8"/>
  <c r="F37" i="8"/>
  <c r="F38" i="8"/>
  <c r="F39" i="8"/>
  <c r="F40" i="8"/>
  <c r="F41" i="8"/>
  <c r="F42" i="8"/>
  <c r="F43" i="8"/>
  <c r="F44" i="8"/>
  <c r="F45" i="8"/>
  <c r="F46" i="8"/>
  <c r="F47" i="8"/>
  <c r="F48" i="8"/>
  <c r="F31" i="8"/>
  <c r="I7" i="8"/>
  <c r="I8" i="8"/>
  <c r="I9" i="8"/>
  <c r="I10" i="8"/>
  <c r="I11" i="8"/>
  <c r="I12" i="8"/>
  <c r="I13" i="8"/>
  <c r="I14" i="8"/>
  <c r="I15" i="8"/>
  <c r="I16" i="8"/>
  <c r="I17" i="8"/>
  <c r="I18" i="8"/>
  <c r="I19" i="8"/>
  <c r="I20" i="8"/>
  <c r="I21" i="8"/>
  <c r="I22" i="8"/>
  <c r="I23" i="8"/>
  <c r="I24" i="8"/>
  <c r="I25" i="8"/>
  <c r="I26" i="8"/>
  <c r="I27" i="8"/>
  <c r="I28" i="8"/>
  <c r="I29" i="8"/>
  <c r="I30" i="8"/>
  <c r="I6" i="8"/>
  <c r="H7" i="8"/>
  <c r="H8" i="8"/>
  <c r="H9" i="8"/>
  <c r="H10" i="8"/>
  <c r="H11" i="8"/>
  <c r="H12" i="8"/>
  <c r="H13" i="8"/>
  <c r="H14" i="8"/>
  <c r="H15" i="8"/>
  <c r="H16" i="8"/>
  <c r="H17" i="8"/>
  <c r="H18" i="8"/>
  <c r="H19" i="8"/>
  <c r="H20" i="8"/>
  <c r="H21" i="8"/>
  <c r="H22" i="8"/>
  <c r="H23" i="8"/>
  <c r="H24" i="8"/>
  <c r="H25" i="8"/>
  <c r="H26" i="8"/>
  <c r="H27" i="8"/>
  <c r="H28" i="8"/>
  <c r="H29" i="8"/>
  <c r="H30" i="8"/>
  <c r="H6" i="8"/>
  <c r="G7" i="8"/>
  <c r="G8" i="8"/>
  <c r="G9" i="8"/>
  <c r="G10" i="8"/>
  <c r="G11" i="8"/>
  <c r="G12" i="8"/>
  <c r="G13" i="8"/>
  <c r="G14" i="8"/>
  <c r="G15" i="8"/>
  <c r="G16" i="8"/>
  <c r="G17" i="8"/>
  <c r="G18" i="8"/>
  <c r="G19" i="8"/>
  <c r="G20" i="8"/>
  <c r="G21" i="8"/>
  <c r="G22" i="8"/>
  <c r="G23" i="8"/>
  <c r="G24" i="8"/>
  <c r="G25" i="8"/>
  <c r="G26" i="8"/>
  <c r="G27" i="8"/>
  <c r="G28" i="8"/>
  <c r="G29" i="8"/>
  <c r="G30" i="8"/>
  <c r="G6" i="8"/>
  <c r="F7" i="8"/>
  <c r="F8" i="8"/>
  <c r="F9" i="8"/>
  <c r="F10" i="8"/>
  <c r="F11" i="8"/>
  <c r="F12" i="8"/>
  <c r="F13" i="8"/>
  <c r="F14" i="8"/>
  <c r="F15" i="8"/>
  <c r="F16" i="8"/>
  <c r="F17" i="8"/>
  <c r="F18" i="8"/>
  <c r="F19" i="8"/>
  <c r="F20" i="8"/>
  <c r="F21" i="8"/>
  <c r="F22" i="8"/>
  <c r="F23" i="8"/>
  <c r="F24" i="8"/>
  <c r="F25" i="8"/>
  <c r="F26" i="8"/>
  <c r="F27" i="8"/>
  <c r="F28" i="8"/>
  <c r="F29" i="8"/>
  <c r="F30" i="8"/>
  <c r="F6" i="8"/>
  <c r="E98" i="8"/>
  <c r="E97" i="8"/>
  <c r="A8" i="4"/>
  <c r="A9" i="4"/>
  <c r="A10" i="4" s="1"/>
  <c r="E52" i="8" s="1"/>
  <c r="E51" i="8"/>
  <c r="A11" i="4"/>
  <c r="A12" i="4" s="1"/>
  <c r="E49" i="8"/>
  <c r="A8" i="3"/>
  <c r="A9" i="3" s="1"/>
  <c r="E8" i="8" s="1"/>
  <c r="A10" i="3"/>
  <c r="E9" i="8" s="1"/>
  <c r="E7" i="8"/>
  <c r="E6" i="8"/>
  <c r="A8" i="2"/>
  <c r="A9" i="2"/>
  <c r="A10" i="2" s="1"/>
  <c r="E32" i="8"/>
  <c r="E33" i="8"/>
  <c r="A11" i="2"/>
  <c r="E31" i="8"/>
  <c r="C4" i="7"/>
  <c r="C3" i="7"/>
  <c r="C2" i="7"/>
  <c r="B4" i="8"/>
  <c r="B3" i="8"/>
  <c r="B2" i="8"/>
  <c r="B4" i="6"/>
  <c r="B3" i="6"/>
  <c r="B2" i="6"/>
  <c r="B4" i="4"/>
  <c r="B3" i="4"/>
  <c r="B2" i="4"/>
  <c r="B4" i="2"/>
  <c r="B3" i="2"/>
  <c r="B2" i="2"/>
  <c r="B4" i="3"/>
  <c r="B3" i="3"/>
  <c r="B2" i="3"/>
  <c r="D29" i="2"/>
  <c r="F48" i="2" s="1"/>
  <c r="G48" i="2"/>
  <c r="G46" i="2"/>
  <c r="F46" i="2"/>
  <c r="F44" i="2"/>
  <c r="L58" i="7"/>
  <c r="N2" i="7"/>
  <c r="N3" i="7"/>
  <c r="G55" i="6"/>
  <c r="F55" i="6"/>
  <c r="F45" i="4"/>
  <c r="F46" i="4"/>
  <c r="F48" i="4"/>
  <c r="G44" i="4"/>
  <c r="E53" i="8"/>
  <c r="E34" i="8"/>
  <c r="E50" i="8"/>
  <c r="A13" i="4" l="1"/>
  <c r="E54" i="8"/>
  <c r="A12" i="2"/>
  <c r="E35" i="8"/>
  <c r="G53" i="6"/>
  <c r="G52" i="6"/>
  <c r="F56" i="6"/>
  <c r="D42" i="6"/>
  <c r="G56" i="6"/>
  <c r="F52" i="6"/>
  <c r="F53" i="6"/>
  <c r="F54" i="6"/>
  <c r="G54" i="6"/>
  <c r="E59" i="5"/>
  <c r="S59" i="5" s="1"/>
  <c r="E61" i="5" s="1"/>
  <c r="C97" i="5" s="1"/>
  <c r="S53" i="5"/>
  <c r="S90" i="5"/>
  <c r="E92" i="5" s="1"/>
  <c r="C98" i="5" s="1"/>
  <c r="E37" i="2"/>
  <c r="D35" i="2"/>
  <c r="C33" i="2"/>
  <c r="G32" i="7"/>
  <c r="G33" i="7" s="1"/>
  <c r="X38" i="1"/>
  <c r="G29" i="5"/>
  <c r="S29" i="5" s="1"/>
  <c r="E31" i="5" s="1"/>
  <c r="C96" i="5" s="1"/>
  <c r="E96" i="5" s="1"/>
  <c r="E99" i="5" s="1"/>
  <c r="O12" i="7" s="1"/>
  <c r="Q12" i="7" s="1"/>
  <c r="S23" i="5"/>
  <c r="A11" i="6"/>
  <c r="E100" i="8"/>
  <c r="E38" i="4"/>
  <c r="E39" i="4" s="1"/>
  <c r="O9" i="7" s="1"/>
  <c r="Q9" i="7" s="1"/>
  <c r="D34" i="4"/>
  <c r="G48" i="4"/>
  <c r="G45" i="4"/>
  <c r="G47" i="4"/>
  <c r="E46" i="6"/>
  <c r="F47" i="4"/>
  <c r="F44" i="4"/>
  <c r="G44" i="2"/>
  <c r="F47" i="2"/>
  <c r="A11" i="3"/>
  <c r="G46" i="4"/>
  <c r="F45" i="2"/>
  <c r="G47" i="2"/>
  <c r="G45" i="2"/>
  <c r="C41" i="6"/>
  <c r="C49" i="7" l="1"/>
  <c r="B50" i="7"/>
  <c r="B49" i="7"/>
  <c r="C48" i="7"/>
  <c r="B48" i="7"/>
  <c r="C51" i="7"/>
  <c r="B47" i="7"/>
  <c r="B44" i="7"/>
  <c r="C50" i="7"/>
  <c r="C47" i="7"/>
  <c r="C44" i="7"/>
  <c r="B51" i="7"/>
  <c r="B45" i="7"/>
  <c r="B42" i="7"/>
  <c r="C42" i="7"/>
  <c r="C45" i="7"/>
  <c r="B46" i="7"/>
  <c r="C43" i="7"/>
  <c r="C46" i="7"/>
  <c r="B43" i="7"/>
  <c r="S38" i="1"/>
  <c r="L57" i="7"/>
  <c r="L56" i="7"/>
  <c r="O38" i="1"/>
  <c r="E10" i="8"/>
  <c r="A12" i="3"/>
  <c r="E38" i="2"/>
  <c r="E39" i="2" s="1"/>
  <c r="O6" i="7" s="1"/>
  <c r="Q6" i="7" s="1"/>
  <c r="E55" i="8"/>
  <c r="A14" i="4"/>
  <c r="A12" i="6"/>
  <c r="E101" i="8"/>
  <c r="E36" i="8"/>
  <c r="A13" i="2"/>
  <c r="Q17" i="7" l="1"/>
  <c r="Q19" i="7" s="1"/>
  <c r="Q24" i="7" s="1"/>
  <c r="L55" i="7"/>
  <c r="I38" i="1"/>
  <c r="A14" i="2"/>
  <c r="E37" i="8"/>
  <c r="E11" i="8"/>
  <c r="A13" i="3"/>
  <c r="E102" i="8"/>
  <c r="A13" i="6"/>
  <c r="A15" i="4"/>
  <c r="E56" i="8"/>
  <c r="E103" i="8" l="1"/>
  <c r="A14" i="6"/>
  <c r="A15" i="2"/>
  <c r="E38" i="8"/>
  <c r="A14" i="3"/>
  <c r="E12" i="8"/>
  <c r="E57" i="8"/>
  <c r="A16" i="4"/>
  <c r="A15" i="3" l="1"/>
  <c r="E13" i="8"/>
  <c r="E58" i="8"/>
  <c r="A17" i="4"/>
  <c r="E39" i="8"/>
  <c r="A16" i="2"/>
  <c r="E104" i="8"/>
  <c r="A15" i="6"/>
  <c r="E14" i="8" l="1"/>
  <c r="A16" i="3"/>
  <c r="A16" i="6"/>
  <c r="E105" i="8"/>
  <c r="E59" i="8"/>
  <c r="A18" i="4"/>
  <c r="A17" i="2"/>
  <c r="E40" i="8"/>
  <c r="E41" i="8" l="1"/>
  <c r="A18" i="2"/>
  <c r="E106" i="8"/>
  <c r="A17" i="6"/>
  <c r="E60" i="8"/>
  <c r="A19" i="4"/>
  <c r="E15" i="8"/>
  <c r="A17" i="3"/>
  <c r="A18" i="3" l="1"/>
  <c r="E16" i="8"/>
  <c r="A18" i="6"/>
  <c r="E107" i="8"/>
  <c r="E61" i="8"/>
  <c r="A20" i="4"/>
  <c r="E42" i="8"/>
  <c r="A19" i="2"/>
  <c r="A19" i="3" l="1"/>
  <c r="E17" i="8"/>
  <c r="E43" i="8"/>
  <c r="A20" i="2"/>
  <c r="E108" i="8"/>
  <c r="A19" i="6"/>
  <c r="A21" i="4"/>
  <c r="E62" i="8"/>
  <c r="A20" i="3" l="1"/>
  <c r="E18" i="8"/>
  <c r="E44" i="8"/>
  <c r="A21" i="2"/>
  <c r="A22" i="4"/>
  <c r="E63" i="8"/>
  <c r="E109" i="8"/>
  <c r="A20" i="6"/>
  <c r="A23" i="4" l="1"/>
  <c r="E64" i="8"/>
  <c r="A21" i="3"/>
  <c r="E19" i="8"/>
  <c r="A21" i="6"/>
  <c r="E110" i="8"/>
  <c r="E45" i="8"/>
  <c r="A22" i="2"/>
  <c r="A23" i="2" l="1"/>
  <c r="E46" i="8"/>
  <c r="A22" i="3"/>
  <c r="E20" i="8"/>
  <c r="A22" i="6"/>
  <c r="E111" i="8"/>
  <c r="A24" i="4"/>
  <c r="E66" i="8" s="1"/>
  <c r="E65" i="8"/>
  <c r="E21" i="8" l="1"/>
  <c r="A23" i="3"/>
  <c r="E112" i="8"/>
  <c r="A23" i="6"/>
  <c r="E47" i="8"/>
  <c r="A24" i="2"/>
  <c r="E48" i="8" s="1"/>
  <c r="A24" i="6" l="1"/>
  <c r="E113" i="8"/>
  <c r="E22" i="8"/>
  <c r="A24" i="3"/>
  <c r="E23" i="8" l="1"/>
  <c r="A25" i="3"/>
  <c r="E114" i="8"/>
  <c r="A25" i="6"/>
  <c r="A26" i="6" l="1"/>
  <c r="E115" i="8"/>
  <c r="E24" i="8"/>
  <c r="A26" i="3"/>
  <c r="A27" i="3" l="1"/>
  <c r="E25" i="8"/>
  <c r="A27" i="6"/>
  <c r="E116" i="8"/>
  <c r="E117" i="8" l="1"/>
  <c r="A28" i="6"/>
  <c r="E26" i="8"/>
  <c r="A28" i="3"/>
  <c r="E27" i="8" l="1"/>
  <c r="A29" i="3"/>
  <c r="A29" i="6"/>
  <c r="E118" i="8"/>
  <c r="E119" i="8" l="1"/>
  <c r="A30" i="6"/>
  <c r="E28" i="8"/>
  <c r="A30" i="3"/>
  <c r="A31" i="3" l="1"/>
  <c r="E30" i="8" s="1"/>
  <c r="E29" i="8"/>
  <c r="E120" i="8"/>
  <c r="A31" i="6"/>
  <c r="E121" i="8" l="1"/>
  <c r="A32" i="6"/>
  <c r="E122"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Lakhdar Boukerrou</author>
  </authors>
  <commentList>
    <comment ref="M5" authorId="0" shapeId="0" xr:uid="{00000000-0006-0000-0200-000001000000}">
      <text>
        <r>
          <rPr>
            <b/>
            <sz val="8"/>
            <color indexed="81"/>
            <rFont val="Tahoma"/>
          </rPr>
          <t>Lakhdar Boukerrou:</t>
        </r>
        <r>
          <rPr>
            <sz val="8"/>
            <color indexed="81"/>
            <rFont val="Tahoma"/>
          </rPr>
          <t xml:space="preserve">
Enter the cumulative impact rating of the past project here.  Since this is a new tool, in the first few years there will be no rating here.</t>
        </r>
      </text>
    </comment>
    <comment ref="S5" authorId="0" shapeId="0" xr:uid="{00000000-0006-0000-0200-000002000000}">
      <text>
        <r>
          <rPr>
            <b/>
            <sz val="8"/>
            <color indexed="81"/>
            <rFont val="Tahoma"/>
          </rPr>
          <t>Lakhdar Boukerrou:</t>
        </r>
        <r>
          <rPr>
            <sz val="8"/>
            <color indexed="81"/>
            <rFont val="Tahoma"/>
          </rPr>
          <t xml:space="preserve">
This a the current rating of the past project under consideration.  The score to use here from 1 to 5 where 1 = No Impact and 5 =  Extreme Impact.  This rating is based on the perceived current impact of past project.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Lakhdar Boukerrou</author>
  </authors>
  <commentList>
    <comment ref="B5" authorId="0" shapeId="0" xr:uid="{00000000-0006-0000-0300-000001000000}">
      <text>
        <r>
          <rPr>
            <b/>
            <sz val="8"/>
            <color indexed="81"/>
            <rFont val="Tahoma"/>
          </rPr>
          <t>Lakhdar Boukerrou:</t>
        </r>
        <r>
          <rPr>
            <sz val="8"/>
            <color indexed="81"/>
            <rFont val="Tahoma"/>
          </rPr>
          <t xml:space="preserve">
If questions are added to the worksheet .  All projects should be have the same list of questions.</t>
        </r>
      </text>
    </comment>
    <comment ref="C5" authorId="0" shapeId="0" xr:uid="{00000000-0006-0000-0300-000002000000}">
      <text>
        <r>
          <rPr>
            <b/>
            <sz val="8"/>
            <color indexed="81"/>
            <rFont val="Tahoma"/>
          </rPr>
          <t>Lakhdar Boukerrou:</t>
        </r>
        <r>
          <rPr>
            <sz val="8"/>
            <color indexed="81"/>
            <rFont val="Tahoma"/>
          </rPr>
          <t xml:space="preserve">
The score to be inputted here is a number from 1 to 5 according to the rating scale shown for each of the questions.  Enter "0" (zero) if a question does not get scored.</t>
        </r>
      </text>
    </comment>
    <comment ref="D5" authorId="0" shapeId="0" xr:uid="{00000000-0006-0000-0300-000003000000}">
      <text>
        <r>
          <rPr>
            <b/>
            <sz val="8"/>
            <color indexed="81"/>
            <rFont val="Tahoma"/>
          </rPr>
          <t>Lakhdar Boukerrou:</t>
        </r>
        <r>
          <rPr>
            <sz val="8"/>
            <color indexed="81"/>
            <rFont val="Tahoma"/>
          </rPr>
          <t xml:space="preserve">
The final weight of each question should be finalized prior to the use of the worksheet.</t>
        </r>
      </text>
    </comment>
    <comment ref="E5" authorId="0" shapeId="0" xr:uid="{00000000-0006-0000-0300-000004000000}">
      <text>
        <r>
          <rPr>
            <b/>
            <sz val="8"/>
            <color indexed="81"/>
            <rFont val="Tahoma"/>
          </rPr>
          <t>Lakhdar Boukerrou:</t>
        </r>
        <r>
          <rPr>
            <sz val="8"/>
            <color indexed="81"/>
            <rFont val="Tahoma"/>
          </rPr>
          <t xml:space="preserve">
The Total Score is the question score multiplied by its weight.</t>
        </r>
      </text>
    </comment>
    <comment ref="F5" authorId="0" shapeId="0" xr:uid="{00000000-0006-0000-0300-000005000000}">
      <text>
        <r>
          <rPr>
            <b/>
            <sz val="8"/>
            <color indexed="81"/>
            <rFont val="Tahoma"/>
          </rPr>
          <t>Lakhdar Boukerrou:</t>
        </r>
        <r>
          <rPr>
            <sz val="8"/>
            <color indexed="81"/>
            <rFont val="Tahoma"/>
          </rPr>
          <t xml:space="preserve">
If the reviewer feels that more data is needed to make an informed assessment then it is necessary to check to enter YES here.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Lakhdar Boukerrou</author>
  </authors>
  <commentList>
    <comment ref="B5" authorId="0" shapeId="0" xr:uid="{00000000-0006-0000-0400-000001000000}">
      <text>
        <r>
          <rPr>
            <b/>
            <sz val="8"/>
            <color indexed="81"/>
            <rFont val="Tahoma"/>
          </rPr>
          <t>Lakhdar Boukerrou:</t>
        </r>
        <r>
          <rPr>
            <sz val="8"/>
            <color indexed="81"/>
            <rFont val="Tahoma"/>
          </rPr>
          <t xml:space="preserve">
If questions are added to the worksheet they should be ised for all the projects being evaluated.  An agreement has to be reached on the questions included in this worksheet</t>
        </r>
      </text>
    </comment>
    <comment ref="C5" authorId="0" shapeId="0" xr:uid="{00000000-0006-0000-0400-000002000000}">
      <text>
        <r>
          <rPr>
            <b/>
            <sz val="8"/>
            <color indexed="81"/>
            <rFont val="Tahoma"/>
          </rPr>
          <t>Lakhdar Boukerrou:</t>
        </r>
        <r>
          <rPr>
            <sz val="8"/>
            <color indexed="81"/>
            <rFont val="Tahoma"/>
          </rPr>
          <t xml:space="preserve">
The score to be inputted here is a number from 1 to 5 according to the rating scale shown for each of the questions.  Enter "0" (zero) if a question does not get scored.</t>
        </r>
      </text>
    </comment>
    <comment ref="D5" authorId="0" shapeId="0" xr:uid="{00000000-0006-0000-0400-000003000000}">
      <text>
        <r>
          <rPr>
            <b/>
            <sz val="8"/>
            <color indexed="81"/>
            <rFont val="Tahoma"/>
          </rPr>
          <t>Lakhdar Boukerrou:</t>
        </r>
        <r>
          <rPr>
            <sz val="8"/>
            <color indexed="81"/>
            <rFont val="Tahoma"/>
          </rPr>
          <t xml:space="preserve">
The final weight of each question should be finalized prior to the use of the worksheet.</t>
        </r>
      </text>
    </comment>
    <comment ref="E5" authorId="0" shapeId="0" xr:uid="{00000000-0006-0000-0400-000004000000}">
      <text>
        <r>
          <rPr>
            <b/>
            <sz val="8"/>
            <color indexed="81"/>
            <rFont val="Tahoma"/>
          </rPr>
          <t>Lakhdar Boukerrou:</t>
        </r>
        <r>
          <rPr>
            <sz val="8"/>
            <color indexed="81"/>
            <rFont val="Tahoma"/>
          </rPr>
          <t xml:space="preserve">
The Total Score is the question score multiplied by its weight.</t>
        </r>
      </text>
    </comment>
    <comment ref="F5" authorId="0" shapeId="0" xr:uid="{00000000-0006-0000-0400-000005000000}">
      <text>
        <r>
          <rPr>
            <b/>
            <sz val="8"/>
            <color indexed="81"/>
            <rFont val="Tahoma"/>
          </rPr>
          <t>Lakhdar Boukerrou:</t>
        </r>
        <r>
          <rPr>
            <sz val="8"/>
            <color indexed="81"/>
            <rFont val="Tahoma"/>
          </rPr>
          <t xml:space="preserve">
If the reviewer feels that more data is needed to make an informed assessment then it is necessary to check to enter YES here.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Lakhdar Boukerrou</author>
  </authors>
  <commentList>
    <comment ref="B5" authorId="0" shapeId="0" xr:uid="{00000000-0006-0000-0600-000001000000}">
      <text>
        <r>
          <rPr>
            <b/>
            <sz val="8"/>
            <color indexed="81"/>
            <rFont val="Tahoma"/>
          </rPr>
          <t>Lakhdar Boukerrou:</t>
        </r>
        <r>
          <rPr>
            <sz val="8"/>
            <color indexed="81"/>
            <rFont val="Tahoma"/>
          </rPr>
          <t xml:space="preserve">
If questions are added to theworksheet they should be ised for all the projects being evaluated.  An agreement has to be reached on the questions included in this worksheet.</t>
        </r>
      </text>
    </comment>
    <comment ref="C5" authorId="0" shapeId="0" xr:uid="{00000000-0006-0000-0600-000002000000}">
      <text>
        <r>
          <rPr>
            <b/>
            <sz val="8"/>
            <color indexed="81"/>
            <rFont val="Tahoma"/>
          </rPr>
          <t>Lakhdar Boukerrou:</t>
        </r>
        <r>
          <rPr>
            <sz val="8"/>
            <color indexed="81"/>
            <rFont val="Tahoma"/>
          </rPr>
          <t xml:space="preserve">
The score to be inputted here is a number from 1 to 5 according to the rating scale shown for each of the questions.  Enter "0" (zero) if a question does not get scored.</t>
        </r>
      </text>
    </comment>
    <comment ref="D5" authorId="0" shapeId="0" xr:uid="{00000000-0006-0000-0600-000003000000}">
      <text>
        <r>
          <rPr>
            <b/>
            <sz val="8"/>
            <color indexed="81"/>
            <rFont val="Tahoma"/>
          </rPr>
          <t>Lakhdar Boukerrou:</t>
        </r>
        <r>
          <rPr>
            <sz val="8"/>
            <color indexed="81"/>
            <rFont val="Tahoma"/>
          </rPr>
          <t xml:space="preserve">
The final weight of each question should be finalized prior to the use of the worksheet.</t>
        </r>
      </text>
    </comment>
    <comment ref="E5" authorId="0" shapeId="0" xr:uid="{00000000-0006-0000-0600-000004000000}">
      <text>
        <r>
          <rPr>
            <b/>
            <sz val="8"/>
            <color indexed="81"/>
            <rFont val="Tahoma"/>
          </rPr>
          <t>Lakhdar Boukerrou:</t>
        </r>
        <r>
          <rPr>
            <sz val="8"/>
            <color indexed="81"/>
            <rFont val="Tahoma"/>
          </rPr>
          <t xml:space="preserve">
The Total Score is the question score multiplied by its weight.</t>
        </r>
      </text>
    </comment>
    <comment ref="F5" authorId="0" shapeId="0" xr:uid="{00000000-0006-0000-0600-000005000000}">
      <text>
        <r>
          <rPr>
            <b/>
            <sz val="8"/>
            <color indexed="81"/>
            <rFont val="Tahoma"/>
          </rPr>
          <t>Lakhdar Boukerrou:</t>
        </r>
        <r>
          <rPr>
            <sz val="8"/>
            <color indexed="81"/>
            <rFont val="Tahoma"/>
          </rPr>
          <t xml:space="preserve">
If the reviewer feels that more data is needed to make an informed assessment then it is necessary to check to enter YES here.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Lakhdar Boukerrou</author>
  </authors>
  <commentList>
    <comment ref="P5" authorId="0" shapeId="0" xr:uid="{00000000-0006-0000-0800-000001000000}">
      <text>
        <r>
          <rPr>
            <b/>
            <sz val="11"/>
            <color indexed="81"/>
            <rFont val="Tahoma"/>
            <family val="2"/>
          </rPr>
          <t>Lakhdar Boukerrou:</t>
        </r>
        <r>
          <rPr>
            <sz val="11"/>
            <color indexed="81"/>
            <rFont val="Tahoma"/>
            <family val="2"/>
          </rPr>
          <t xml:space="preserve">
The weights need to be determined prior to the use of the tool</t>
        </r>
      </text>
    </comment>
    <comment ref="Q17" authorId="0" shapeId="0" xr:uid="{00000000-0006-0000-0800-000002000000}">
      <text>
        <r>
          <rPr>
            <b/>
            <sz val="11"/>
            <color indexed="81"/>
            <rFont val="Tahoma"/>
            <family val="2"/>
          </rPr>
          <t>Lakhdar Boukerrou:</t>
        </r>
        <r>
          <rPr>
            <sz val="11"/>
            <color indexed="81"/>
            <rFont val="Tahoma"/>
            <family val="2"/>
          </rPr>
          <t xml:space="preserve">
This  the project impact rating based on the totals of the scores from Worksheet 2, 4, 5, and 6.</t>
        </r>
      </text>
    </comment>
    <comment ref="Q19" authorId="0" shapeId="0" xr:uid="{00000000-0006-0000-0800-000003000000}">
      <text>
        <r>
          <rPr>
            <b/>
            <sz val="11"/>
            <color indexed="81"/>
            <rFont val="Tahoma"/>
            <family val="2"/>
          </rPr>
          <t>Lakhdar Boukerrou:</t>
        </r>
        <r>
          <rPr>
            <sz val="11"/>
            <color indexed="81"/>
            <rFont val="Tahoma"/>
            <family val="2"/>
          </rPr>
          <t xml:space="preserve">
This is the project impact score on a scale from 1 to 5 (see Project Impact Rating Scale shwon on the left hand side below).  It is a conversion of the Project Impact Rating.</t>
        </r>
      </text>
    </comment>
    <comment ref="Q24" authorId="0" shapeId="0" xr:uid="{00000000-0006-0000-0800-000004000000}">
      <text>
        <r>
          <rPr>
            <b/>
            <sz val="11"/>
            <color indexed="81"/>
            <rFont val="Tahoma"/>
            <family val="2"/>
          </rPr>
          <t>Lakhdar Boukerrou:</t>
        </r>
        <r>
          <rPr>
            <sz val="11"/>
            <color indexed="81"/>
            <rFont val="Tahoma"/>
            <family val="2"/>
          </rPr>
          <t xml:space="preserve">
The Adjusted Cumulative Impact Score is the total of the current Project Impact Score and the Past Project Score.  Its scale is shown on the left hand side below.</t>
        </r>
      </text>
    </comment>
  </commentList>
</comments>
</file>

<file path=xl/sharedStrings.xml><?xml version="1.0" encoding="utf-8"?>
<sst xmlns="http://schemas.openxmlformats.org/spreadsheetml/2006/main" count="725" uniqueCount="340">
  <si>
    <r>
      <t xml:space="preserve">Potential of adverse effects on reproductive success of marine species. 
</t>
    </r>
    <r>
      <rPr>
        <sz val="10"/>
        <rFont val="Arial"/>
        <family val="2"/>
      </rPr>
      <t>(None = 1; Low = 2; Moderate = 3; Significant = 4; Extreme = 5)</t>
    </r>
  </si>
  <si>
    <t>Seagrass</t>
  </si>
  <si>
    <t>Marsh</t>
  </si>
  <si>
    <t>Mangroves</t>
  </si>
  <si>
    <r>
      <t xml:space="preserve">Degree to which impacts on the human environment are likely to be high. 
</t>
    </r>
    <r>
      <rPr>
        <sz val="10"/>
        <rFont val="Arial"/>
      </rPr>
      <t>(None = 1; Low = 2; Moderate = 3; Significant = 4; Severe = 5)</t>
    </r>
  </si>
  <si>
    <t>Impact Rating</t>
  </si>
  <si>
    <t>Highest Possible Score</t>
  </si>
  <si>
    <t>Percentage Answered/100</t>
  </si>
  <si>
    <t>Unadjusted Social, Economic, and Cultural Score</t>
  </si>
  <si>
    <t>Adjusted Social, Economic, and Cultural Score</t>
  </si>
  <si>
    <t>Environmental</t>
  </si>
  <si>
    <t>Risk</t>
  </si>
  <si>
    <t>SOCIAL, ECONOMIC AND CULTURAL EVALUATION SCORE</t>
  </si>
  <si>
    <t>General</t>
  </si>
  <si>
    <t>S,E,C</t>
  </si>
  <si>
    <r>
      <t>Degree to which impacts are highly uncertain or involve unique or unknown risks.</t>
    </r>
    <r>
      <rPr>
        <sz val="10"/>
        <rFont val="Arial"/>
      </rPr>
      <t xml:space="preserve"> 
(None = 1; Low = 2; Moderate = 3; Significant = 4; Severe = 5)</t>
    </r>
  </si>
  <si>
    <r>
      <t xml:space="preserve">To what extent is the project consistent with national and regional environmental goals, programs and priorities? 
</t>
    </r>
    <r>
      <rPr>
        <sz val="10"/>
        <rFont val="Arial"/>
        <family val="2"/>
      </rPr>
      <t xml:space="preserve">(Absolute Consistency = 1; Significant Consistency = 2; Moderately Consistent = 3; Minimally Consist = 4; Not consistent = 5)                                                                              </t>
    </r>
    <r>
      <rPr>
        <b/>
        <sz val="10"/>
        <rFont val="Arial"/>
        <family val="2"/>
      </rPr>
      <t xml:space="preserve">                                                                                   </t>
    </r>
  </si>
  <si>
    <t xml:space="preserve">None to Minimal </t>
  </si>
  <si>
    <t xml:space="preserve">Low </t>
  </si>
  <si>
    <t xml:space="preserve">High </t>
  </si>
  <si>
    <t xml:space="preserve">Extreme </t>
  </si>
  <si>
    <r>
      <t xml:space="preserve">Potential to result in changes in hydrological regimes? 
</t>
    </r>
    <r>
      <rPr>
        <sz val="10"/>
        <rFont val="Arial"/>
        <family val="2"/>
      </rPr>
      <t>(None = 1; Low = 2; Moderate = 3; Significant = 4; Extreme = 5)</t>
    </r>
  </si>
  <si>
    <r>
      <t xml:space="preserve">Potential that project will result in suspension or resuspension of persistent contaminants (heavy metals, others) in sediments? 
</t>
    </r>
    <r>
      <rPr>
        <sz val="10"/>
        <rFont val="Arial"/>
        <family val="2"/>
      </rPr>
      <t>(None = 1; Low = 2; Moderate = 3; Significant = 4; Extreme = 5)</t>
    </r>
  </si>
  <si>
    <r>
      <t>Degree to which public health or safety is affected.</t>
    </r>
    <r>
      <rPr>
        <sz val="10"/>
        <rFont val="Arial"/>
      </rPr>
      <t xml:space="preserve"> 
(None = 1; Some = 2; Moderate = 3; Significant = 4; Severe = 5)</t>
    </r>
  </si>
  <si>
    <r>
      <t>Will the proposed action (in combination with other planned activities) affect any cultural resources; social or economic resources of national or global public concern?</t>
    </r>
    <r>
      <rPr>
        <sz val="10"/>
        <rFont val="Arial"/>
      </rPr>
      <t xml:space="preserve"> 
(No = 1; Yes = 5)</t>
    </r>
  </si>
  <si>
    <r>
      <t xml:space="preserve">Do other activities (whether federal or non federal) in the region have social, economic, cultural, ecological or other environmental effects similar to those of the proposed action? 
</t>
    </r>
    <r>
      <rPr>
        <sz val="10"/>
        <rFont val="Arial"/>
        <family val="2"/>
      </rPr>
      <t>(No = 1; Yes = 5)</t>
    </r>
  </si>
  <si>
    <r>
      <t>Will the project result in adverse changes to the significance of a historical resource?</t>
    </r>
    <r>
      <rPr>
        <sz val="10"/>
        <rFont val="Arial"/>
        <family val="2"/>
      </rPr>
      <t xml:space="preserve"> 
(No =1; Yes = 5)</t>
    </r>
  </si>
  <si>
    <r>
      <t xml:space="preserve">Will the proposed action result in the alteration of present land use in the area? 
</t>
    </r>
    <r>
      <rPr>
        <sz val="10"/>
        <rFont val="Arial"/>
        <family val="2"/>
      </rPr>
      <t>(No = 1; Yes = 5)</t>
    </r>
  </si>
  <si>
    <r>
      <t xml:space="preserve">The proposed project is within a park or other protected area? 
</t>
    </r>
    <r>
      <rPr>
        <sz val="10"/>
        <rFont val="Arial"/>
        <family val="2"/>
      </rPr>
      <t>(No = 1; Yes = 5)</t>
    </r>
  </si>
  <si>
    <r>
      <t xml:space="preserve">Project is located within an area(s) of unique cultural, historical, archaeological, or scientific value? 
</t>
    </r>
    <r>
      <rPr>
        <sz val="10"/>
        <rFont val="Arial"/>
        <family val="2"/>
      </rPr>
      <t>(No = 1; Yes = 5)</t>
    </r>
  </si>
  <si>
    <r>
      <t xml:space="preserve">Project is within an area(s) of particular social interest (e.g. habitats of indigenous or tribal groups) 
</t>
    </r>
    <r>
      <rPr>
        <sz val="10"/>
        <rFont val="Arial"/>
        <family val="2"/>
      </rPr>
      <t>( No = 1; Yes = 5)</t>
    </r>
  </si>
  <si>
    <r>
      <t xml:space="preserve">Potential for the project to cause a substantial adverse change in the significance of a historical resource? 
</t>
    </r>
    <r>
      <rPr>
        <sz val="10"/>
        <rFont val="Arial"/>
        <family val="2"/>
      </rPr>
      <t>(None = 1; Some = 2; Moderate = 3; Significant = 4; Severe = 5)</t>
    </r>
  </si>
  <si>
    <r>
      <t xml:space="preserve">Expose people or structures to potential substantial adverse effects, including the risk of loss, injury, or death? 
</t>
    </r>
    <r>
      <rPr>
        <sz val="10"/>
        <rFont val="Arial"/>
        <family val="2"/>
      </rPr>
      <t>(No = 1; Yes = 5)</t>
    </r>
  </si>
  <si>
    <r>
      <t xml:space="preserve">Project will have direct or indirect impact to tourism or other socio-economic aspect? 
</t>
    </r>
    <r>
      <rPr>
        <sz val="10"/>
        <rFont val="Arial"/>
        <family val="2"/>
      </rPr>
      <t>(No =1; Yes = 5)</t>
    </r>
  </si>
  <si>
    <r>
      <t>Degree to which the project might negatively influence the local population's cultural or religious interests</t>
    </r>
    <r>
      <rPr>
        <sz val="10"/>
        <rFont val="Arial"/>
        <family val="2"/>
      </rPr>
      <t xml:space="preserve"> 
(None = 1; Some = 2; Moderate = 3; Significant = 4; Severe = 5)</t>
    </r>
  </si>
  <si>
    <r>
      <t xml:space="preserve">Degree to which future generations will be subjected to irreversible or unavoidable impacts stemming from the proposed project? 
</t>
    </r>
    <r>
      <rPr>
        <sz val="10"/>
        <rFont val="Arial"/>
      </rPr>
      <t>(None = 1; Some = 2; Moderate = 3; Significant = 4; Severe = 5)</t>
    </r>
  </si>
  <si>
    <r>
      <t xml:space="preserve">Does this project require an Environmental Assessment (EA)? 
</t>
    </r>
    <r>
      <rPr>
        <sz val="10"/>
        <rFont val="Arial"/>
        <family val="2"/>
      </rPr>
      <t>(No = 1; Yes = 5)</t>
    </r>
  </si>
  <si>
    <t>What is the value/sensitivity of the affected resource or ecosystem? Is it:</t>
  </si>
  <si>
    <t>Yes</t>
  </si>
  <si>
    <t>No</t>
  </si>
  <si>
    <t xml:space="preserve"> </t>
  </si>
  <si>
    <t>NO.</t>
  </si>
  <si>
    <t>QUESTION</t>
  </si>
  <si>
    <t>Reference ID from Parent TAB</t>
  </si>
  <si>
    <t>Name of Data Source</t>
  </si>
  <si>
    <t>Type of Data Source</t>
  </si>
  <si>
    <t>Discussion</t>
  </si>
  <si>
    <t>Location of Data Source</t>
  </si>
  <si>
    <t xml:space="preserve"> Weight</t>
  </si>
  <si>
    <t>Score</t>
  </si>
  <si>
    <t>Total</t>
  </si>
  <si>
    <t>Medium</t>
  </si>
  <si>
    <t>High</t>
  </si>
  <si>
    <t>Extreme</t>
  </si>
  <si>
    <t>Need Data</t>
  </si>
  <si>
    <t>Assessment date(s):</t>
  </si>
  <si>
    <t>Weight</t>
  </si>
  <si>
    <t>Total Score</t>
  </si>
  <si>
    <t>Assessment Conducted by:</t>
  </si>
  <si>
    <t>Assessment Dates:</t>
  </si>
  <si>
    <t>Stressors</t>
  </si>
  <si>
    <t>No.</t>
  </si>
  <si>
    <t>Changes in Wave Dynamics</t>
  </si>
  <si>
    <t>Changes in Nutrient Concentrations</t>
  </si>
  <si>
    <t>Suspended Sediments</t>
  </si>
  <si>
    <t>Stony Corals</t>
  </si>
  <si>
    <t>Deposited Sediments / Burial</t>
  </si>
  <si>
    <t xml:space="preserve">Circulation Changes </t>
  </si>
  <si>
    <t>Physical Damage</t>
  </si>
  <si>
    <t>Chemical Pollution</t>
  </si>
  <si>
    <t>Soft Coral</t>
  </si>
  <si>
    <t>Hydrocorals</t>
  </si>
  <si>
    <t>Sponges</t>
  </si>
  <si>
    <t>Marine Mammals</t>
  </si>
  <si>
    <t>Location</t>
  </si>
  <si>
    <t>County</t>
  </si>
  <si>
    <t>Lat/ Lon.</t>
  </si>
  <si>
    <t>Project Name</t>
  </si>
  <si>
    <t>ID No.</t>
  </si>
  <si>
    <t>Brief Description</t>
  </si>
  <si>
    <t>Methods</t>
  </si>
  <si>
    <t>#</t>
  </si>
  <si>
    <t>Past, Present or Future Project</t>
  </si>
  <si>
    <t>Total Across Row</t>
  </si>
  <si>
    <t>Assessment area description:</t>
  </si>
  <si>
    <t>Valued Environmental Attributes (VEAs)</t>
  </si>
  <si>
    <t>Issues and Concerns:</t>
  </si>
  <si>
    <t>Bryozoans</t>
  </si>
  <si>
    <t>Hydrological Alteration</t>
  </si>
  <si>
    <t>Worksheet 8: CUMULATIVE IMPACT RATING</t>
  </si>
  <si>
    <t>Total Weight</t>
  </si>
  <si>
    <t>Total Answered Questions</t>
  </si>
  <si>
    <t>Total Unanswered Questions</t>
  </si>
  <si>
    <t>Average Weight of Unanswered Questions</t>
  </si>
  <si>
    <t>Average Weight of Answered Questions</t>
  </si>
  <si>
    <t>Unanswered Estimated Score</t>
  </si>
  <si>
    <t>Low Range</t>
  </si>
  <si>
    <t>High Range</t>
  </si>
  <si>
    <t>Percentage</t>
  </si>
  <si>
    <t>Adjusted Score</t>
  </si>
  <si>
    <t>Project Name:</t>
  </si>
  <si>
    <t>Assessment Area:</t>
  </si>
  <si>
    <t>Application No.:</t>
  </si>
  <si>
    <t>Title</t>
  </si>
  <si>
    <t>GENERAL EVALUATION SCORE</t>
  </si>
  <si>
    <t xml:space="preserve">Worksheet 4: </t>
  </si>
  <si>
    <t>ENVIRONMENTAL EVALUATION SCORE</t>
  </si>
  <si>
    <r>
      <t>Worksheet 6:</t>
    </r>
    <r>
      <rPr>
        <b/>
        <sz val="14"/>
        <rFont val="Arial"/>
        <family val="2"/>
      </rPr>
      <t xml:space="preserve"> </t>
    </r>
  </si>
  <si>
    <t>RISK CHARACTERIZATION SCORE</t>
  </si>
  <si>
    <t>Weight of Answered Questions</t>
  </si>
  <si>
    <t>Weight of Unanswered Questions</t>
  </si>
  <si>
    <t xml:space="preserve">Score </t>
  </si>
  <si>
    <t xml:space="preserve">  Worksheet 1: PROJECT SUMMARY</t>
  </si>
  <si>
    <t>Worksheet 5: RISK CHARACTERIZATION EVALUATION</t>
  </si>
  <si>
    <t>Worksheet 6: SOCIAL, ECONOMIC AND CULTURAL IMPACT EVALUATION</t>
  </si>
  <si>
    <t>Worksheet 7: DATA SHEET</t>
  </si>
  <si>
    <r>
      <t>Worksheet 5:</t>
    </r>
    <r>
      <rPr>
        <b/>
        <sz val="14"/>
        <rFont val="Arial"/>
        <family val="2"/>
      </rPr>
      <t xml:space="preserve"> </t>
    </r>
  </si>
  <si>
    <t>Current Rating</t>
  </si>
  <si>
    <t>Cumulative Impact Rating (CIR)</t>
  </si>
  <si>
    <t>to</t>
  </si>
  <si>
    <t>Attached Organisms</t>
  </si>
  <si>
    <t>Mobile Organisms</t>
  </si>
  <si>
    <t>Sea Turtles</t>
  </si>
  <si>
    <t>Pelagic Fish-Complex</t>
  </si>
  <si>
    <t>Reef Fish-Complex</t>
  </si>
  <si>
    <t>Burrowing Fish</t>
  </si>
  <si>
    <t>Bait Fish</t>
  </si>
  <si>
    <t>Ornamental Fish</t>
  </si>
  <si>
    <t>Echinoderms</t>
  </si>
  <si>
    <t>Mollusks</t>
  </si>
  <si>
    <t>Crustaceans</t>
  </si>
  <si>
    <t>Worms</t>
  </si>
  <si>
    <t>Tube Worms</t>
  </si>
  <si>
    <t>Macroalgae</t>
  </si>
  <si>
    <t>Risk Characterization</t>
  </si>
  <si>
    <t>Social, Economic, and Cultural</t>
  </si>
  <si>
    <t>Evaluation Type</t>
  </si>
  <si>
    <t>Highest Score</t>
  </si>
  <si>
    <t>TOTAL SCORE = Average Current Rating of Projects</t>
  </si>
  <si>
    <t>Minimal</t>
  </si>
  <si>
    <t>Adjusted General Evaluation Score</t>
  </si>
  <si>
    <t>Unadjusted General Evaluation Score</t>
  </si>
  <si>
    <t>Guidance: Past, present or future projects that are within the proposed projects AOI, or same geographic area/boundary should be included in the evaluation.  The reason why the project was included in this evaluation should be indicated in the justification portion of the spreadsheet.  The information should come from the Past Project Database to be developed in the future.</t>
  </si>
  <si>
    <t>GENERAL EVALUATION RATING SCALE</t>
  </si>
  <si>
    <t>ENVIRONMENTAL EVALUATION RATING SCALE</t>
  </si>
  <si>
    <t>Adjusted Environmental EvaluationScore</t>
  </si>
  <si>
    <t>Unadjusted Environmental Evaluation Score</t>
  </si>
  <si>
    <t>RISK CHARACTERIZATION RATING SCALE</t>
  </si>
  <si>
    <t>Number of Past, Present and Foreseeable Projects</t>
  </si>
  <si>
    <t>The current rating of a past project is based on the past cumulative impact score and the current impact of the past project at the time of the evaluation.</t>
  </si>
  <si>
    <t>PROJECT IMPACT RATING SCALE</t>
  </si>
  <si>
    <t>The graph above is an illustration of the score from the worksheets to show the importance of each area in the determination of the Project Impact Score.</t>
  </si>
  <si>
    <t>Adapted from the Uniform Mitigation and Assessment Method (UMAM).</t>
  </si>
  <si>
    <t xml:space="preserve">Worksheet 2: </t>
  </si>
  <si>
    <r>
      <t>Worksheets 3:</t>
    </r>
    <r>
      <rPr>
        <b/>
        <sz val="14"/>
        <color indexed="9"/>
        <rFont val="Arial"/>
        <family val="2"/>
      </rPr>
      <t xml:space="preserve"> </t>
    </r>
  </si>
  <si>
    <t>Total Highest Possible Project Impact Rating</t>
  </si>
  <si>
    <t>PAST, PRESENT AND FORESEEABLE PROJECTS EVALUATION SCORE</t>
  </si>
  <si>
    <t>Is the total amount of similar habitat in the AOI known?</t>
  </si>
  <si>
    <t>Is the total amount of similar habitat lost in the AOI known?</t>
  </si>
  <si>
    <t>Worksheet 3: GENERAL EVALUATION</t>
  </si>
  <si>
    <t>Worksheet 2: PAST, PRESENT AND FORESEEABLE PROJECTS</t>
  </si>
  <si>
    <r>
      <t xml:space="preserve">Degree to which the proposed action encourages future actions, which may result in impacts. 
</t>
    </r>
    <r>
      <rPr>
        <sz val="10"/>
        <rFont val="Arial"/>
        <family val="2"/>
      </rPr>
      <t>(None = 1; Low = 2; Moderate = 3; Significant = 4; Severe = 5)</t>
    </r>
  </si>
  <si>
    <r>
      <t xml:space="preserve">Has the impact of past events been significant, such that the preservation of the resource is defined by past loss, or considered to be critical due to past impacts or losses? </t>
    </r>
    <r>
      <rPr>
        <sz val="10"/>
        <rFont val="Arial"/>
        <family val="2"/>
      </rPr>
      <t xml:space="preserve">
(No = 1; Yes = 5)</t>
    </r>
  </si>
  <si>
    <r>
      <t xml:space="preserve">Do unique characteristics exist in the geographic area?
</t>
    </r>
    <r>
      <rPr>
        <sz val="10"/>
        <rFont val="Arial"/>
        <family val="2"/>
      </rPr>
      <t xml:space="preserve">(No = 1; Yes = 5 )                                      </t>
    </r>
  </si>
  <si>
    <r>
      <t xml:space="preserve">The extent of habitat loss in the geographic region.
</t>
    </r>
    <r>
      <rPr>
        <sz val="10"/>
        <rFont val="Arial"/>
      </rPr>
      <t>(None = 1; Low = 2; Moderate = 3; Significant = 4; Extreme = 5)</t>
    </r>
  </si>
  <si>
    <r>
      <t xml:space="preserve">Is the project going to create adverse impact on state and federal listed species and their habitat?
</t>
    </r>
    <r>
      <rPr>
        <sz val="10"/>
        <rFont val="Arial"/>
        <family val="2"/>
      </rPr>
      <t>(No = 1; Yes = 5)</t>
    </r>
  </si>
  <si>
    <r>
      <t xml:space="preserve">Activity has the potential to result in the introduction or spread of a non indigenous species. 
</t>
    </r>
    <r>
      <rPr>
        <sz val="10"/>
        <rFont val="Arial"/>
        <family val="2"/>
      </rPr>
      <t>(No = 1; Yes = 5)</t>
    </r>
  </si>
  <si>
    <r>
      <t xml:space="preserve">Will the proposed action adversly affect any natural resources; or ecosystems of regional, national or global public concern? 
</t>
    </r>
    <r>
      <rPr>
        <sz val="10"/>
        <rFont val="Arial"/>
      </rPr>
      <t>(No = 1; Yes = 5)</t>
    </r>
  </si>
  <si>
    <r>
      <t xml:space="preserve">Do other activities (whether federal or non federal) in the region have ecological or other environmental effects similar to those of the proposed action? 
</t>
    </r>
    <r>
      <rPr>
        <sz val="10"/>
        <rFont val="Arial"/>
        <family val="2"/>
      </rPr>
      <t>(None = 1; Low = 2; Moderate = 3; Significant = 4; Extreme = 5)</t>
    </r>
  </si>
  <si>
    <r>
      <t xml:space="preserve">Does the project conflict with the provisions of an adopted Habitat Conservation Plan, Natural Community Conservation Plan, or other approved local, regional, or state habitat conservation and/or management plan (national issues of over-riding importance)? 
</t>
    </r>
    <r>
      <rPr>
        <sz val="10"/>
        <rFont val="Arial"/>
        <family val="2"/>
      </rPr>
      <t>(No = 1; Yes = 5)</t>
    </r>
  </si>
  <si>
    <r>
      <t xml:space="preserve">Does project have a substantial adverse effect, either directly or through habitat modifications (structural, burial, excavation, etc.), on any species or life stage history? 
</t>
    </r>
    <r>
      <rPr>
        <sz val="10"/>
        <rFont val="Arial"/>
        <family val="2"/>
      </rPr>
      <t xml:space="preserve">(None = 1; Low = 2; Moderate = 3; Significant = 4; Extreme = 5) </t>
    </r>
  </si>
  <si>
    <r>
      <t xml:space="preserve">Is the project going to result in a permanent conversion to a habitat with less function and value?
</t>
    </r>
    <r>
      <rPr>
        <sz val="10"/>
        <rFont val="Arial"/>
        <family val="2"/>
      </rPr>
      <t>(No = 1; Yes = 5)</t>
    </r>
  </si>
  <si>
    <r>
      <t xml:space="preserve">Does the project increase the rate of use of any natural resources? 
</t>
    </r>
    <r>
      <rPr>
        <sz val="10"/>
        <rFont val="Arial"/>
        <family val="2"/>
      </rPr>
      <t>(None = 1; Low = 2; Moderate = 3; Significant = 4; Extreme = 5)</t>
    </r>
  </si>
  <si>
    <r>
      <t xml:space="preserve">Degree to which the action has the potential to degrade water quality.
</t>
    </r>
    <r>
      <rPr>
        <sz val="10"/>
        <rFont val="Arial"/>
        <family val="2"/>
      </rPr>
      <t xml:space="preserve">(None = 1; Low = 2; Moderate = 3; Significant = 4; Extreme = 5)              </t>
    </r>
  </si>
  <si>
    <r>
      <t xml:space="preserve">Degree to which project activity may cause or contribute to other types of pollution (air, thermal, etc.).
</t>
    </r>
    <r>
      <rPr>
        <sz val="10"/>
        <rFont val="Arial"/>
        <family val="2"/>
      </rPr>
      <t xml:space="preserve">(None = 1; Low = 2; Moderate = 3; Significant = 4; Extreme = 5)              </t>
    </r>
  </si>
  <si>
    <r>
      <t xml:space="preserve">Degree to which proposed project may result in loss of biological diversity.
</t>
    </r>
    <r>
      <rPr>
        <sz val="10"/>
        <rFont val="Arial"/>
        <family val="2"/>
      </rPr>
      <t>(None = 1; Low = 2; Moderate = 3; Significant = 4; Extreme = 5)</t>
    </r>
  </si>
  <si>
    <t>1) What is the nature of the proposed action?</t>
  </si>
  <si>
    <t>2) What are the resource(s) of concern?</t>
  </si>
  <si>
    <t>3) What is the point in time at which further cumulative effects (or, if appropriate, their discounted present value) are expected to become inconsequential?</t>
  </si>
  <si>
    <t>4) What is the period for which useful predictions can be made (dates of post construction, final monitoring and related assessment data)?</t>
  </si>
  <si>
    <t>Geographical Scale</t>
  </si>
  <si>
    <t>1) protected by legislation or planning goal?</t>
  </si>
  <si>
    <t>2) ecologically important?</t>
  </si>
  <si>
    <t>3) culturally important?</t>
  </si>
  <si>
    <t>4) economically important?</t>
  </si>
  <si>
    <t>5) important to the well-being of a human community?</t>
  </si>
  <si>
    <t>6) especially vulnerable to incremental effects?</t>
  </si>
  <si>
    <t>Significant features nearby:</t>
  </si>
  <si>
    <t>Other</t>
  </si>
  <si>
    <t>Additional comments:</t>
  </si>
  <si>
    <t>Assessment Summary</t>
  </si>
  <si>
    <t>Environmental Evaluation Score</t>
  </si>
  <si>
    <t>S, E, C Evaluation Score</t>
  </si>
  <si>
    <t>P, P, F Score</t>
  </si>
  <si>
    <t>General Evaluation Score</t>
  </si>
  <si>
    <t>Risk Characterization Score</t>
  </si>
  <si>
    <r>
      <t xml:space="preserve">Define Project Geographic Boundary </t>
    </r>
    <r>
      <rPr>
        <sz val="8"/>
        <rFont val="Arial"/>
        <family val="2"/>
      </rPr>
      <t>(north, south, east &amp; west boundaries, depth, etc.)</t>
    </r>
    <r>
      <rPr>
        <sz val="10"/>
        <rFont val="Arial"/>
        <family val="2"/>
      </rPr>
      <t xml:space="preserve">  If project is over a wide area, use a defined point such as the geographical center of the project when using longitude and latitude.</t>
    </r>
  </si>
  <si>
    <r>
      <t>The scores shown in the Assessment Summary result from completing the worksheets which are part of this workbook</t>
    </r>
    <r>
      <rPr>
        <i/>
        <sz val="8"/>
        <rFont val="Arial"/>
        <family val="2"/>
      </rPr>
      <t xml:space="preserve"> (General, Past Present and Foreseeable Projects, Environmental, Socio-Economic, Risk, Data Sources and CIR).</t>
    </r>
  </si>
  <si>
    <r>
      <t xml:space="preserve"> Uniqueness</t>
    </r>
    <r>
      <rPr>
        <sz val="10"/>
        <rFont val="Arial"/>
        <family val="2"/>
      </rPr>
      <t xml:space="preserve"> </t>
    </r>
    <r>
      <rPr>
        <sz val="8"/>
        <rFont val="Arial"/>
        <family val="2"/>
      </rPr>
      <t xml:space="preserve"> (considering the relative rarity in relation to the regional landscape):</t>
    </r>
  </si>
  <si>
    <r>
      <t xml:space="preserve">Functions </t>
    </r>
    <r>
      <rPr>
        <sz val="8"/>
        <rFont val="Arial"/>
        <family val="2"/>
      </rPr>
      <t>(verified by: fish, invertebrate species counts):</t>
    </r>
  </si>
  <si>
    <t>Mitigation for previous permit/other historic use:</t>
  </si>
  <si>
    <r>
      <t>Anticipated Habitat Utilization Based on Literature Review</t>
    </r>
    <r>
      <rPr>
        <sz val="8"/>
        <rFont val="Arial"/>
        <family val="2"/>
      </rPr>
      <t xml:space="preserve"> (List of species that are representative of the assessment area and reasonably expected to be found):</t>
    </r>
  </si>
  <si>
    <r>
      <t>Anticipated Utilization by Listed Species</t>
    </r>
    <r>
      <rPr>
        <sz val="8"/>
        <rFont val="Arial"/>
        <family val="2"/>
      </rPr>
      <t xml:space="preserve"> (List species, their legal classification (Endangered, Threatened, and Species of Special Concern), type of use, and intensity of use of the assessment area):</t>
    </r>
  </si>
  <si>
    <r>
      <t xml:space="preserve">Will the indicators/assumptions be verified and communicated during the implementation of the project? 
</t>
    </r>
    <r>
      <rPr>
        <sz val="10"/>
        <rFont val="Arial"/>
        <family val="2"/>
      </rPr>
      <t xml:space="preserve">(Yes = 1;  No = 5) </t>
    </r>
    <r>
      <rPr>
        <sz val="10"/>
        <color indexed="10"/>
        <rFont val="Arial"/>
        <family val="2"/>
      </rPr>
      <t>Please note that the scale for this question is different than the previous Yes/No questions.</t>
    </r>
  </si>
  <si>
    <r>
      <t xml:space="preserve">Will monitoring and reporting during construction be required? 
</t>
    </r>
    <r>
      <rPr>
        <sz val="10"/>
        <rFont val="Arial"/>
        <family val="2"/>
      </rPr>
      <t xml:space="preserve">(Yes = 1; No = 5) </t>
    </r>
    <r>
      <rPr>
        <sz val="10"/>
        <color indexed="10"/>
        <rFont val="Arial"/>
        <family val="2"/>
      </rPr>
      <t>Please note that the scale for this question is different than the previous Yes/No questions.</t>
    </r>
  </si>
  <si>
    <r>
      <t xml:space="preserve">Will the proposed project result in a benefit to tourism, the economy, improvement of fisheries or other activities that may improve local economic and/or social conditions? 
</t>
    </r>
    <r>
      <rPr>
        <sz val="10"/>
        <rFont val="Arial"/>
        <family val="2"/>
      </rPr>
      <t xml:space="preserve">(Yes = 1;  No = 5) </t>
    </r>
    <r>
      <rPr>
        <sz val="10"/>
        <color indexed="10"/>
        <rFont val="Arial"/>
        <family val="2"/>
      </rPr>
      <t>Please note that the scale for this question is different than the previous Yes/No questions.</t>
    </r>
  </si>
  <si>
    <r>
      <t xml:space="preserve">Has the project passed a public interest test? 
</t>
    </r>
    <r>
      <rPr>
        <sz val="10"/>
        <rFont val="Arial"/>
        <family val="2"/>
      </rPr>
      <t xml:space="preserve">(Yes = 1;  No = 5) </t>
    </r>
    <r>
      <rPr>
        <sz val="10"/>
        <color indexed="10"/>
        <rFont val="Arial"/>
        <family val="2"/>
      </rPr>
      <t>Please note that the scale for this question is different than the previous Yes/No questions.</t>
    </r>
  </si>
  <si>
    <r>
      <t xml:space="preserve">Have roles, responsibility and authorities been defined, documented and communicated? 
</t>
    </r>
    <r>
      <rPr>
        <sz val="10"/>
        <rFont val="Arial"/>
        <family val="2"/>
      </rPr>
      <t xml:space="preserve">(Yes = 1;  No = 5) </t>
    </r>
    <r>
      <rPr>
        <sz val="10"/>
        <color indexed="10"/>
        <rFont val="Arial"/>
        <family val="2"/>
      </rPr>
      <t>Please note that the scale for this question is different than the previous Yes/No questions.</t>
    </r>
  </si>
  <si>
    <r>
      <t xml:space="preserve">Will the project be located in an area of recreational/ tourist importance? 
</t>
    </r>
    <r>
      <rPr>
        <sz val="10"/>
        <rFont val="Arial"/>
        <family val="2"/>
      </rPr>
      <t xml:space="preserve">(Yes = 1;  No = 5) </t>
    </r>
    <r>
      <rPr>
        <sz val="10"/>
        <color indexed="10"/>
        <rFont val="Arial"/>
        <family val="2"/>
      </rPr>
      <t>Please note that the scale for this question is different than the previous Yes/No questions.</t>
    </r>
  </si>
  <si>
    <r>
      <t xml:space="preserve">Are some of the negative impacts acceptable, given that substantial income is derived? 
</t>
    </r>
    <r>
      <rPr>
        <sz val="10"/>
        <rFont val="Arial"/>
        <family val="2"/>
      </rPr>
      <t xml:space="preserve">(Yes = 1;  No = 5) </t>
    </r>
    <r>
      <rPr>
        <sz val="10"/>
        <color indexed="10"/>
        <rFont val="Arial"/>
        <family val="2"/>
      </rPr>
      <t>Please note that the scale for this question is different than the previous Yes/No questions.</t>
    </r>
  </si>
  <si>
    <r>
      <t>Can the perceived negative impacts be minimized through management and adherence to ‘best practice’ methods?</t>
    </r>
    <r>
      <rPr>
        <sz val="10"/>
        <rFont val="Arial"/>
        <family val="2"/>
      </rPr>
      <t xml:space="preserve"> 
(Yes = 1;  No = 5) </t>
    </r>
    <r>
      <rPr>
        <sz val="10"/>
        <color indexed="10"/>
        <rFont val="Arial"/>
        <family val="2"/>
      </rPr>
      <t>Please note that the scale for this question is different than the previous Yes/No questions.</t>
    </r>
  </si>
  <si>
    <r>
      <t xml:space="preserve">Will the project significantly affect the labor or property market in the area? 
</t>
    </r>
    <r>
      <rPr>
        <sz val="10"/>
        <rFont val="Arial"/>
        <family val="2"/>
      </rPr>
      <t>(No = 1; Yes = 5)</t>
    </r>
  </si>
  <si>
    <t>Question No.</t>
  </si>
  <si>
    <t xml:space="preserve">General  </t>
  </si>
  <si>
    <t xml:space="preserve">Environmental </t>
  </si>
  <si>
    <t xml:space="preserve">Social </t>
  </si>
  <si>
    <t>Name of Database Source</t>
  </si>
  <si>
    <t>Type of Database Source</t>
  </si>
  <si>
    <t>Location of Database</t>
  </si>
  <si>
    <t>Worksheet 4: ENVIRONMENTAL EVALUATION</t>
  </si>
  <si>
    <r>
      <t xml:space="preserve">Will the project have a negative impact on the local economy? 
</t>
    </r>
    <r>
      <rPr>
        <sz val="10"/>
        <rFont val="Arial"/>
        <family val="2"/>
      </rPr>
      <t>(No = 1; Yes = 5)</t>
    </r>
  </si>
  <si>
    <r>
      <t xml:space="preserve">Will the project negatively impact wildlife or wildlife habitat?
</t>
    </r>
    <r>
      <rPr>
        <sz val="10"/>
        <rFont val="Arial"/>
        <family val="2"/>
      </rPr>
      <t>(No = 1; Yes = 5)</t>
    </r>
  </si>
  <si>
    <t>Zoanthids</t>
  </si>
  <si>
    <t>Estuarine Plant Communities</t>
  </si>
  <si>
    <r>
      <t xml:space="preserve">Degree to which impacts will be irreversible and important thresholds exceeded.
</t>
    </r>
    <r>
      <rPr>
        <sz val="10"/>
        <rFont val="Arial"/>
        <family val="2"/>
      </rPr>
      <t>(None = 1; Some = 2; Moderate = 3; Significant = 4; Severe = 5)</t>
    </r>
  </si>
  <si>
    <r>
      <t xml:space="preserve">Degree to which the project might affect social, economic or cultural effects on fishing communities as defined by MSA (relative to National Standard 8) resulting from ongoing development or regulatory actions) 
</t>
    </r>
    <r>
      <rPr>
        <sz val="10"/>
        <rFont val="Arial"/>
        <family val="2"/>
      </rPr>
      <t>(None = 1; Some = 2; Moderate = 3; Significant = 4; Severe = 5)</t>
    </r>
  </si>
  <si>
    <t>PROJECT IMPACT SCORE (PIS)</t>
  </si>
  <si>
    <t>PROJECT IMPACT RATING</t>
  </si>
  <si>
    <t>ADJUSTED CUMULATIVE IMPACT RATING</t>
  </si>
  <si>
    <t>HIGHEST POSSIBLE PROJECT IMPACT SCORE</t>
  </si>
  <si>
    <t>ADJUSTED CUMULATIVE IMPACT SCALE</t>
  </si>
  <si>
    <t>SCORE</t>
  </si>
  <si>
    <t>SOCIAL, ECONOMIC &amp; CULTURAL EVALUATION RATING SCALE</t>
  </si>
  <si>
    <r>
      <t xml:space="preserve">Temporal Scale </t>
    </r>
    <r>
      <rPr>
        <sz val="10"/>
        <rFont val="Arial"/>
        <family val="2"/>
      </rPr>
      <t xml:space="preserve">
</t>
    </r>
    <r>
      <rPr>
        <sz val="8"/>
        <rFont val="Arial"/>
        <family val="2"/>
      </rPr>
      <t xml:space="preserve">(Answer the following): </t>
    </r>
  </si>
  <si>
    <r>
      <t xml:space="preserve">Would the project result in habitat fragmentation and/or interfere substantially with the movement of resident or migratory fish or wildlife species, established resident or migratory wildlife corridors, or impede the use of native wildlife nursery sites? 
</t>
    </r>
    <r>
      <rPr>
        <sz val="10"/>
        <rFont val="Arial"/>
        <family val="2"/>
      </rPr>
      <t xml:space="preserve">(None = 1; Low = 2; Moderate = 3; Significant = 4; Extreme = 5) </t>
    </r>
  </si>
  <si>
    <r>
      <t>Length of time of indirect effects of the project - Amount of time (post construction) that the proposed activity will have an impact or effect on the environment.</t>
    </r>
    <r>
      <rPr>
        <sz val="10"/>
        <rFont val="Arial"/>
        <family val="2"/>
      </rPr>
      <t xml:space="preserve">
(0-1month = 1;  2-6 months = 2;  6-12 months = 3; 1-2 years = 4; &gt;2 years = 5)</t>
    </r>
  </si>
  <si>
    <r>
      <t xml:space="preserve">Will project result in the destruction of a unique paleontological or geologic resource or unique feature at the site? 
</t>
    </r>
    <r>
      <rPr>
        <sz val="10"/>
        <rFont val="Arial"/>
        <family val="2"/>
      </rPr>
      <t>(No = 1; Yes = 5)</t>
    </r>
  </si>
  <si>
    <r>
      <t>*Note:</t>
    </r>
    <r>
      <rPr>
        <sz val="11"/>
        <rFont val="Arial"/>
        <family val="2"/>
      </rPr>
      <t xml:space="preserve"> The "reef fish complex" refers to the 73 species managed under the snapper-grouper complex, ornamentals are not federally managed or considered within this complex.
</t>
    </r>
  </si>
  <si>
    <t xml:space="preserve">Name of Reviewer:                     Title:                  Agency: </t>
  </si>
  <si>
    <t>Application Number:</t>
  </si>
  <si>
    <t>Assessment Area Name or Number:</t>
  </si>
  <si>
    <t>Impact Site:</t>
  </si>
  <si>
    <t>Basin/Watershed Name/Number:</t>
  </si>
  <si>
    <r>
      <t xml:space="preserve">Further classification </t>
    </r>
    <r>
      <rPr>
        <sz val="8"/>
        <rFont val="Arial"/>
        <family val="2"/>
      </rPr>
      <t>(optional):</t>
    </r>
  </si>
  <si>
    <r>
      <t>Baseline Condition</t>
    </r>
    <r>
      <rPr>
        <sz val="8"/>
        <rFont val="Arial"/>
        <family val="2"/>
      </rPr>
      <t xml:space="preserve"> (Natural, slightly degraded, moderately degraded, significantly degraded):</t>
    </r>
  </si>
  <si>
    <r>
      <t xml:space="preserve">Size of Impacted Area </t>
    </r>
    <r>
      <rPr>
        <sz val="8"/>
        <rFont val="Arial"/>
        <family val="2"/>
      </rPr>
      <t>(Unit):</t>
    </r>
  </si>
  <si>
    <r>
      <t>Affected Waterbody</t>
    </r>
    <r>
      <rPr>
        <sz val="8"/>
        <rFont val="Arial"/>
        <family val="2"/>
      </rPr>
      <t xml:space="preserve"> (Class):</t>
    </r>
  </si>
  <si>
    <r>
      <t xml:space="preserve">Special Classification </t>
    </r>
    <r>
      <rPr>
        <sz val="8"/>
        <rFont val="Arial"/>
        <family val="2"/>
      </rPr>
      <t>(i.e., AP, other local/state/federal designation of importance):</t>
    </r>
  </si>
  <si>
    <t xml:space="preserve">P.P, F </t>
  </si>
  <si>
    <r>
      <t xml:space="preserve">Will there be construction constraints considering sensitive time periods such as spawning events, migration patterns, nesting, warm water events, bleaching, etc.? </t>
    </r>
    <r>
      <rPr>
        <sz val="10"/>
        <rFont val="Arial"/>
      </rPr>
      <t xml:space="preserve"> 
(Yes = 1; No = 5) </t>
    </r>
    <r>
      <rPr>
        <sz val="10"/>
        <color indexed="10"/>
        <rFont val="Arial"/>
        <family val="2"/>
      </rPr>
      <t>Please note that the scale for this question is different than the previous Yes/No questions.</t>
    </r>
  </si>
  <si>
    <t>Salinity Changes</t>
  </si>
  <si>
    <t>Subtotal</t>
  </si>
  <si>
    <t>VEA Density</t>
  </si>
  <si>
    <t>Special Designation</t>
  </si>
  <si>
    <t>Multipliers</t>
  </si>
  <si>
    <r>
      <t xml:space="preserve">Are best management practices, as defined by the regulatory agency, available and practical to reduce the potential for environmental impact? 
</t>
    </r>
    <r>
      <rPr>
        <sz val="10"/>
        <rFont val="Arial"/>
        <family val="2"/>
      </rPr>
      <t xml:space="preserve">(Yes = 1;  No = 5) </t>
    </r>
    <r>
      <rPr>
        <sz val="10"/>
        <color indexed="10"/>
        <rFont val="Arial"/>
        <family val="2"/>
      </rPr>
      <t>Please note that the scale for this question is different than the previous Yes/No questions.</t>
    </r>
  </si>
  <si>
    <t>SUBTOTALS</t>
  </si>
  <si>
    <t>ATTACHED ORGANISMS TOTAL</t>
  </si>
  <si>
    <t>ESTUARINE PLANT COMMUNITIES  TOTAL</t>
  </si>
  <si>
    <t>MOBILE ORGANISMS TOTAL</t>
  </si>
  <si>
    <t>TOTAL SCORE RECEIVED</t>
  </si>
  <si>
    <t>Area of Coverage (*Scored Differently*)</t>
  </si>
  <si>
    <t>CATEGORY TOTALS</t>
  </si>
  <si>
    <r>
      <t xml:space="preserve">What is the project's anticipated area of impact (AOI)?
</t>
    </r>
    <r>
      <rPr>
        <sz val="10"/>
        <rFont val="Arial"/>
        <family val="2"/>
      </rPr>
      <t>In-shore (1 = 0 - 1,366,000 sq ft; 2 = 1,366,001 - 5,297,000 sq ft; 3 = 5,297,001 - 6,691,000 sq ft; 4 = 6,691,001 - 13,939,000 sq ft; 5  &gt; 13,939,000 sq ft)</t>
    </r>
    <r>
      <rPr>
        <b/>
        <sz val="10"/>
        <rFont val="Arial"/>
        <family val="2"/>
      </rPr>
      <t xml:space="preserve">
</t>
    </r>
    <r>
      <rPr>
        <sz val="10"/>
        <rFont val="Arial"/>
        <family val="2"/>
      </rPr>
      <t>Off-shore (1 = &lt;5 acres, 2 = 5-100 acres, 3 = 101-300 acres, 4 =  301-450 acres,  5 = &gt;450 acres )</t>
    </r>
  </si>
  <si>
    <r>
      <t>What is the number of past projects within the proposed project's AOI ?</t>
    </r>
    <r>
      <rPr>
        <sz val="10"/>
        <rFont val="Arial"/>
      </rPr>
      <t xml:space="preserve">
In-shore </t>
    </r>
    <r>
      <rPr>
        <sz val="10"/>
        <rFont val="Arial"/>
        <family val="2"/>
      </rPr>
      <t>(0-5 = 1; 6-10 = 2; 11-15 = 3; 16-20 = 4; &gt; 21 = 5)
Off-shore (0-1 = 1; 2 = 2, 3 = 3; 4 = 4; &gt;= 5 = 5)</t>
    </r>
  </si>
  <si>
    <t>Reduced Dissolved Oxygen</t>
  </si>
  <si>
    <t xml:space="preserve">Analysis and Methodology that can be used by regulators, applicants, and consultants. Periodic </t>
  </si>
  <si>
    <t xml:space="preserve">reviews of its efficacy and performance will prove useful to improve the methodology in a </t>
  </si>
  <si>
    <t>consistent manner.</t>
  </si>
  <si>
    <t xml:space="preserve">The Assessment Tool is comprised of eight worksheets and each worksheet contains a set of </t>
  </si>
  <si>
    <t xml:space="preserve">questions regarding a particular aspect of the evaluation including the project summary, </t>
  </si>
  <si>
    <t xml:space="preserve">environmental factors, risk characterization, and socio-economic and cultural impacts.  The </t>
  </si>
  <si>
    <t xml:space="preserve">objective of the tool is to come up with a reliable and consistent mechanism for evaluating </t>
  </si>
  <si>
    <t>All future updates of this tool should update the version number above, as well as the</t>
  </si>
  <si>
    <t>version number of the supporting documentation, if necessary.  Changes made in the</t>
  </si>
  <si>
    <t>revision should be outlined below, making sure to retain all information outlined in this</t>
  </si>
  <si>
    <t>section from previous releases.  Minor changes should require a version change from</t>
  </si>
  <si>
    <t>2.0, as an example.  All parts of the tool, including supporting documentation, flow</t>
  </si>
  <si>
    <t>chart, etc should also have their version numbers updated at the same time to reflect</t>
  </si>
  <si>
    <t>that all user documentation is accurate for the current version.</t>
  </si>
  <si>
    <t>Version Number</t>
  </si>
  <si>
    <t>Modification Number</t>
  </si>
  <si>
    <t>Modification description</t>
  </si>
  <si>
    <t>Reason for modification</t>
  </si>
  <si>
    <t>Approved (Y/N)</t>
  </si>
  <si>
    <t>1.0 to 1.1 or 1.11, as an example.  Major changes should cause a version change from 1.1 to</t>
  </si>
  <si>
    <t>Initial submission of tool</t>
  </si>
  <si>
    <t>N/A</t>
  </si>
  <si>
    <t>Y</t>
  </si>
  <si>
    <t>its functionality.  Any and all changes/modifications, especially to questions on the</t>
  </si>
  <si>
    <t>REVISIONS:</t>
  </si>
  <si>
    <t>GENERAL INFORMATION:</t>
  </si>
  <si>
    <t>Maximum Possible Score on this Worksheet</t>
  </si>
  <si>
    <t xml:space="preserve">* Area of coverage is scored in increments of 20 percent (0.2, 0.4, </t>
  </si>
  <si>
    <t>0.6, 0.8, 1.0)</t>
  </si>
  <si>
    <t>0.4, 0.6, 0.8, 1.0)</t>
  </si>
  <si>
    <t>MAXIMUM POSSIBLE SCORE</t>
  </si>
  <si>
    <t>TOTAL ADJUSTED SCORE RECEIVED (adjusted for sheet maximum)</t>
  </si>
  <si>
    <t>Florida Department of Environmental Protection</t>
  </si>
  <si>
    <t>Coral Reef Conservation Program</t>
  </si>
  <si>
    <t>1277 NE 79th Street Causeway</t>
  </si>
  <si>
    <t>Miami, FL 33138</t>
  </si>
  <si>
    <t>As this tool is expected to be improved and developed over time, it is expected that</t>
  </si>
  <si>
    <t>* Probability of presence is scored in increments of 20 percent (0.2,</t>
  </si>
  <si>
    <t>Probability of presence (*Scored Differently*)</t>
  </si>
  <si>
    <t>Risk (Attached Organisms)</t>
  </si>
  <si>
    <t>Risk (Mobile Organisms)</t>
  </si>
  <si>
    <t>Risk (Estuarine Plant Communities)</t>
  </si>
  <si>
    <r>
      <t xml:space="preserve">What is the project's proximity to other existing projects?
</t>
    </r>
    <r>
      <rPr>
        <sz val="10"/>
        <rFont val="Arial"/>
        <family val="2"/>
      </rPr>
      <t xml:space="preserve">In-shore ( &gt;6000 = 1;  1000 - 6000 ft = 2; 500-1000 ft = 3; 200-500 ft= 4; 0-200 ft = 5)  
Off-shore (5 = &lt;1 mile; 1 = SEFCRI costal area) </t>
    </r>
  </si>
  <si>
    <r>
      <t xml:space="preserve">What is the number of future projects within the proposed project's AOI? 
</t>
    </r>
    <r>
      <rPr>
        <sz val="10"/>
        <rFont val="Arial"/>
        <family val="2"/>
      </rPr>
      <t>In-shore (0-5 = 1; 6-10 = 2; 11-15 = 3; 16-20 = 4; &gt; 21 = 5)
Off-shore ( 0-1 = 1; 2 = 2; 3 = 3; 4 = 4; &gt;= 5 = 5)</t>
    </r>
  </si>
  <si>
    <r>
      <t>Is the proposed activity similar to past, present, or future actions in the same geographic area?</t>
    </r>
    <r>
      <rPr>
        <sz val="10"/>
        <rFont val="Arial"/>
        <family val="2"/>
      </rPr>
      <t xml:space="preserve"> 
(No = 1; Yes = 5 )</t>
    </r>
  </si>
  <si>
    <r>
      <t xml:space="preserve">Extent of avoidance and minimization which occurred at the project site. 
</t>
    </r>
    <r>
      <rPr>
        <sz val="10"/>
        <rFont val="Arial"/>
        <family val="2"/>
      </rPr>
      <t xml:space="preserve">(None = 5; 20% = 4; 40% = 3; 60% = 2; &gt;80% = 1)  </t>
    </r>
  </si>
  <si>
    <r>
      <t xml:space="preserve">What is the project's proximity to other past projects ?
</t>
    </r>
    <r>
      <rPr>
        <sz val="10"/>
        <rFont val="Arial"/>
        <family val="2"/>
      </rPr>
      <t xml:space="preserve">In-shore (5 = 0-200 ft; 4 = 200-500 ft; 3 = 500-1000 ft; 2 = 1000-6000 ft; 1 = &gt;6000 ft)  
Off-shore (5 = &lt;1 mile; 1 = SEFCRI costal area) </t>
    </r>
  </si>
  <si>
    <r>
      <t xml:space="preserve">What is the number of current projects within the proposed project's AOI?
</t>
    </r>
    <r>
      <rPr>
        <sz val="10"/>
        <rFont val="Arial"/>
        <family val="2"/>
      </rPr>
      <t>In-shore (0-5 = 1; 6-10 = 2; 11-15 = 3; 16-20 = 4; &gt; 21 = 5)</t>
    </r>
    <r>
      <rPr>
        <b/>
        <sz val="10"/>
        <rFont val="Arial"/>
        <family val="2"/>
      </rPr>
      <t xml:space="preserve">
</t>
    </r>
    <r>
      <rPr>
        <sz val="10"/>
        <rFont val="Arial"/>
        <family val="2"/>
      </rPr>
      <t>Off-shore (0-1 = 1; 2 = 2; 3 = 3; 4 = 4; &gt;= 5 = 5)</t>
    </r>
  </si>
  <si>
    <r>
      <t xml:space="preserve">What is the project's proximity to other future projects? 
</t>
    </r>
    <r>
      <rPr>
        <sz val="10"/>
        <rFont val="Arial"/>
        <family val="2"/>
      </rPr>
      <t>In-shore ( &gt;6000 = 1;  1000 - 6000 ft = 2; 500-1000 ft = 3; 200-500 ft= 4; 0-200 ft = 5)  
Off-shore (5 = &lt;1 mile; 1 = SEFCRI costal area )</t>
    </r>
  </si>
  <si>
    <t xml:space="preserve">This Assessment Tool was developed as a framework that can be built upon and modified in later revisions </t>
  </si>
  <si>
    <t xml:space="preserve">in the hopes of developing a consistent (and adaptable) Cumulative Impact/Effects </t>
  </si>
  <si>
    <t>coastal and marine construction projects that may impact marine ecosystems.</t>
  </si>
  <si>
    <t>it may be necessary to modify the tool from time to time in an overall effort to improve</t>
  </si>
  <si>
    <t xml:space="preserve">Attention: </t>
  </si>
  <si>
    <t>Maritime Industy and Coastal Construction Impacts Coordinator</t>
  </si>
  <si>
    <t>Email: Coral@dep.state.fl.us</t>
  </si>
  <si>
    <t>SCORING:</t>
  </si>
  <si>
    <t>The answers to the questions in Worksheets 3, 4, 5, and 6 are scored using a 1 to 5 scale of impact as defined below:</t>
  </si>
  <si>
    <t>IMPACT SCORING</t>
  </si>
  <si>
    <t>1 = None</t>
  </si>
  <si>
    <t>2 = Low</t>
  </si>
  <si>
    <t>3 = Moderate</t>
  </si>
  <si>
    <t>4 = High</t>
  </si>
  <si>
    <t>5 = Extreme</t>
  </si>
  <si>
    <t>(e.g. Website, application file, Database, past project)</t>
  </si>
  <si>
    <t>(e.g. Website, GIS, Literature, Other)</t>
  </si>
  <si>
    <t>(e.g. Website link, applicant file, etc.)</t>
  </si>
  <si>
    <t>This is version 1.0</t>
  </si>
  <si>
    <t>1.0</t>
  </si>
  <si>
    <t>Please note that each worksheet contains cells with helpful comments.  The comments can be viewed by</t>
  </si>
  <si>
    <t>placing the cursor on the red triangle on the top, right corner of the cells.</t>
  </si>
  <si>
    <t>individual worksheets, must be approved by the Tool Developers.  General questions about this tool, as well as</t>
  </si>
  <si>
    <t>requests for modification should be submitted to:</t>
  </si>
  <si>
    <t>Last updated: 7/5/07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</si>
</sst>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x14ac:knownFonts="1">
    <font>
      <sz val="10"/>
      <name val="Arial"/>
    </font>
    <font>
      <sz val="10"/>
      <name val="Arial"/>
    </font>
    <font>
      <b/>
      <sz val="10"/>
      <name val="Arial"/>
      <family val="2"/>
    </font>
    <font>
      <sz val="8"/>
      <name val="Arial"/>
    </font>
    <font>
      <i/>
      <sz val="8"/>
      <name val="Arial"/>
      <family val="2"/>
    </font>
    <font>
      <sz val="8"/>
      <name val="Arial"/>
      <family val="2"/>
    </font>
    <font>
      <b/>
      <sz val="9"/>
      <name val="Arial"/>
      <family val="2"/>
    </font>
    <font>
      <i/>
      <sz val="10"/>
      <name val="Arial"/>
      <family val="2"/>
    </font>
    <font>
      <u/>
      <sz val="10"/>
      <color indexed="12"/>
      <name val="Arial"/>
    </font>
    <font>
      <sz val="8"/>
      <color indexed="81"/>
      <name val="Tahoma"/>
    </font>
    <font>
      <b/>
      <sz val="8"/>
      <color indexed="81"/>
      <name val="Tahoma"/>
    </font>
    <font>
      <sz val="10"/>
      <name val="Arial"/>
      <family val="2"/>
    </font>
    <font>
      <b/>
      <sz val="12"/>
      <name val="Arial"/>
      <family val="2"/>
    </font>
    <font>
      <sz val="12"/>
      <name val="Arial"/>
      <family val="2"/>
    </font>
    <font>
      <sz val="9"/>
      <name val="Arial"/>
      <family val="2"/>
    </font>
    <font>
      <sz val="10"/>
      <color indexed="10"/>
      <name val="Arial"/>
      <family val="2"/>
    </font>
    <font>
      <sz val="10"/>
      <color indexed="10"/>
      <name val="Arial"/>
    </font>
    <font>
      <b/>
      <sz val="10"/>
      <color indexed="10"/>
      <name val="Arial"/>
      <family val="2"/>
    </font>
    <font>
      <sz val="9"/>
      <color indexed="10"/>
      <name val="Arial"/>
    </font>
    <font>
      <b/>
      <sz val="16"/>
      <name val="Arial"/>
      <family val="2"/>
    </font>
    <font>
      <b/>
      <sz val="18"/>
      <name val="Arial"/>
      <family val="2"/>
    </font>
    <font>
      <sz val="10"/>
      <name val="Arial"/>
    </font>
    <font>
      <b/>
      <sz val="14"/>
      <color indexed="9"/>
      <name val="Arial"/>
      <family val="2"/>
    </font>
    <font>
      <sz val="14"/>
      <name val="Arial"/>
      <family val="2"/>
    </font>
    <font>
      <b/>
      <sz val="14"/>
      <name val="Arial"/>
      <family val="2"/>
    </font>
    <font>
      <b/>
      <sz val="10"/>
      <name val="Arial"/>
    </font>
    <font>
      <sz val="10"/>
      <name val="Arial"/>
    </font>
    <font>
      <b/>
      <u/>
      <sz val="14"/>
      <color indexed="9"/>
      <name val="Arial"/>
      <family val="2"/>
    </font>
    <font>
      <sz val="14"/>
      <color indexed="9"/>
      <name val="Arial"/>
      <family val="2"/>
    </font>
    <font>
      <b/>
      <u/>
      <sz val="14"/>
      <name val="Arial"/>
      <family val="2"/>
    </font>
    <font>
      <b/>
      <sz val="12"/>
      <color indexed="9"/>
      <name val="Arial"/>
      <family val="2"/>
    </font>
    <font>
      <sz val="11"/>
      <name val="Arial"/>
    </font>
    <font>
      <b/>
      <sz val="11"/>
      <name val="Arial"/>
      <family val="2"/>
    </font>
    <font>
      <sz val="11"/>
      <name val="Arial"/>
      <family val="2"/>
    </font>
    <font>
      <b/>
      <sz val="11"/>
      <color indexed="81"/>
      <name val="Tahoma"/>
      <family val="2"/>
    </font>
    <font>
      <sz val="11"/>
      <color indexed="81"/>
      <name val="Tahoma"/>
      <family val="2"/>
    </font>
    <font>
      <sz val="11"/>
      <color indexed="10"/>
      <name val="Arial"/>
      <family val="2"/>
    </font>
    <font>
      <i/>
      <sz val="9"/>
      <name val="Arial"/>
      <family val="2"/>
    </font>
    <font>
      <b/>
      <sz val="8.5"/>
      <name val="Arial"/>
      <family val="2"/>
    </font>
    <font>
      <b/>
      <u/>
      <sz val="10"/>
      <color indexed="12"/>
      <name val="Arial"/>
      <family val="2"/>
    </font>
  </fonts>
  <fills count="13">
    <fill>
      <patternFill patternType="none"/>
    </fill>
    <fill>
      <patternFill patternType="gray125"/>
    </fill>
    <fill>
      <patternFill patternType="solid">
        <fgColor indexed="43"/>
        <bgColor indexed="64"/>
      </patternFill>
    </fill>
    <fill>
      <patternFill patternType="solid">
        <fgColor indexed="18"/>
        <bgColor indexed="64"/>
      </patternFill>
    </fill>
    <fill>
      <patternFill patternType="solid">
        <fgColor indexed="17"/>
        <bgColor indexed="64"/>
      </patternFill>
    </fill>
    <fill>
      <patternFill patternType="solid">
        <fgColor indexed="47"/>
        <bgColor indexed="64"/>
      </patternFill>
    </fill>
    <fill>
      <patternFill patternType="solid">
        <fgColor indexed="51"/>
        <bgColor indexed="64"/>
      </patternFill>
    </fill>
    <fill>
      <patternFill patternType="solid">
        <fgColor indexed="16"/>
        <bgColor indexed="64"/>
      </patternFill>
    </fill>
    <fill>
      <patternFill patternType="solid">
        <fgColor indexed="22"/>
        <bgColor indexed="64"/>
      </patternFill>
    </fill>
    <fill>
      <patternFill patternType="solid">
        <fgColor indexed="49"/>
        <bgColor indexed="64"/>
      </patternFill>
    </fill>
    <fill>
      <patternFill patternType="solid">
        <fgColor indexed="57"/>
        <bgColor indexed="64"/>
      </patternFill>
    </fill>
    <fill>
      <patternFill patternType="solid">
        <fgColor indexed="44"/>
        <bgColor indexed="64"/>
      </patternFill>
    </fill>
    <fill>
      <patternFill patternType="solid">
        <fgColor indexed="42"/>
        <bgColor indexed="64"/>
      </patternFill>
    </fill>
  </fills>
  <borders count="7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2">
    <xf numFmtId="0" fontId="0" fillId="0" borderId="0">
      <alignment vertical="center"/>
    </xf>
    <xf numFmtId="0" fontId="8" fillId="0" borderId="0" applyNumberFormat="0" applyFill="0" applyBorder="0" applyAlignment="0" applyProtection="0">
      <alignment vertical="top"/>
      <protection locked="0"/>
    </xf>
  </cellStyleXfs>
  <cellXfs count="789">
    <xf numFmtId="0" fontId="0" fillId="0" borderId="0" xfId="0">
      <alignment vertical="center"/>
    </xf>
    <xf numFmtId="0" fontId="0" fillId="0" borderId="0" xfId="0" applyBorder="1">
      <alignment vertical="center"/>
    </xf>
    <xf numFmtId="0" fontId="2" fillId="0" borderId="0" xfId="0" applyFont="1" applyBorder="1" applyAlignment="1"/>
    <xf numFmtId="0" fontId="6" fillId="0" borderId="0" xfId="0" applyFont="1" applyBorder="1" applyAlignment="1"/>
    <xf numFmtId="0" fontId="2" fillId="0" borderId="0" xfId="0" applyFont="1" applyFill="1" applyBorder="1" applyAlignment="1"/>
    <xf numFmtId="0" fontId="6" fillId="0" borderId="0" xfId="0" applyFont="1" applyFill="1" applyBorder="1" applyAlignment="1"/>
    <xf numFmtId="0" fontId="0" fillId="0" borderId="0" xfId="0" applyFill="1" applyBorder="1">
      <alignment vertic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0" xfId="0" applyBorder="1" applyAlignment="1">
      <alignment horizontal="center"/>
    </xf>
    <xf numFmtId="0" fontId="13" fillId="0" borderId="0" xfId="0" applyFont="1" applyAlignment="1">
      <alignment vertical="center" wrapText="1"/>
    </xf>
    <xf numFmtId="0" fontId="0" fillId="0" borderId="0" xfId="0" applyAlignment="1">
      <alignment vertical="center" wrapText="1"/>
    </xf>
    <xf numFmtId="0" fontId="11" fillId="0" borderId="0" xfId="0" applyFont="1" applyAlignment="1">
      <alignment horizontal="left" vertical="center"/>
    </xf>
    <xf numFmtId="0" fontId="0" fillId="0" borderId="0" xfId="0" applyAlignment="1">
      <alignment vertical="top" wrapText="1"/>
    </xf>
    <xf numFmtId="0" fontId="0" fillId="0" borderId="0" xfId="0" applyBorder="1" applyAlignment="1">
      <alignment horizontal="center" vertical="center"/>
    </xf>
    <xf numFmtId="0" fontId="0" fillId="0" borderId="0" xfId="0" applyFill="1">
      <alignment vertical="center"/>
    </xf>
    <xf numFmtId="0" fontId="2" fillId="0" borderId="10"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8" xfId="0" applyFont="1" applyBorder="1">
      <alignment vertical="center"/>
    </xf>
    <xf numFmtId="0" fontId="2" fillId="0" borderId="11" xfId="0" applyFont="1" applyBorder="1">
      <alignment vertical="center"/>
    </xf>
    <xf numFmtId="0" fontId="11" fillId="0" borderId="0" xfId="0" applyFont="1" applyBorder="1" applyAlignment="1">
      <alignment vertical="center" wrapText="1"/>
    </xf>
    <xf numFmtId="0" fontId="0" fillId="0" borderId="0" xfId="0" applyBorder="1" applyAlignment="1"/>
    <xf numFmtId="0" fontId="17" fillId="0" borderId="0" xfId="0" applyFont="1" applyBorder="1" applyAlignment="1">
      <alignment vertical="center" wrapText="1"/>
    </xf>
    <xf numFmtId="0" fontId="2" fillId="0" borderId="4" xfId="0" applyFont="1" applyBorder="1">
      <alignment vertical="center"/>
    </xf>
    <xf numFmtId="3" fontId="0" fillId="0" borderId="0" xfId="0" applyNumberFormat="1">
      <alignment vertical="center"/>
    </xf>
    <xf numFmtId="0" fontId="0" fillId="0" borderId="0" xfId="0" applyFill="1" applyBorder="1" applyAlignment="1">
      <alignment horizontal="center"/>
    </xf>
    <xf numFmtId="0" fontId="0" fillId="0" borderId="0" xfId="0" applyFill="1" applyBorder="1" applyAlignment="1">
      <alignment horizontal="center" vertical="center"/>
    </xf>
    <xf numFmtId="0" fontId="12" fillId="0" borderId="0" xfId="0" applyFont="1" applyFill="1" applyBorder="1" applyAlignment="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pplyAlignment="1">
      <alignment horizontal="center"/>
    </xf>
    <xf numFmtId="0" fontId="2" fillId="0" borderId="14" xfId="0" applyFont="1" applyBorder="1" applyAlignment="1">
      <alignment horizontal="center" vertical="center"/>
    </xf>
    <xf numFmtId="0" fontId="0" fillId="0" borderId="6" xfId="0" applyFill="1" applyBorder="1">
      <alignment vertical="center"/>
    </xf>
    <xf numFmtId="0" fontId="17" fillId="0" borderId="0" xfId="0" applyFont="1" applyBorder="1">
      <alignment vertical="center"/>
    </xf>
    <xf numFmtId="0" fontId="23" fillId="0" borderId="6" xfId="0" applyFont="1" applyBorder="1">
      <alignment vertical="center"/>
    </xf>
    <xf numFmtId="0" fontId="23" fillId="0" borderId="0" xfId="0" applyFont="1" applyBorder="1">
      <alignment vertical="center"/>
    </xf>
    <xf numFmtId="0" fontId="0" fillId="0" borderId="4" xfId="0" applyBorder="1" applyAlignment="1"/>
    <xf numFmtId="0" fontId="27" fillId="3" borderId="15" xfId="0" applyFont="1" applyFill="1" applyBorder="1" applyAlignment="1">
      <alignment horizontal="center"/>
    </xf>
    <xf numFmtId="0" fontId="27" fillId="4" borderId="15" xfId="0" applyFont="1" applyFill="1" applyBorder="1" applyAlignment="1">
      <alignment horizontal="center"/>
    </xf>
    <xf numFmtId="0" fontId="29" fillId="5" borderId="15" xfId="0" applyFont="1" applyFill="1" applyBorder="1" applyAlignment="1">
      <alignment horizontal="center"/>
    </xf>
    <xf numFmtId="0" fontId="29" fillId="6" borderId="15" xfId="0" applyFont="1" applyFill="1" applyBorder="1" applyAlignment="1">
      <alignment horizontal="center"/>
    </xf>
    <xf numFmtId="0" fontId="27" fillId="7" borderId="15" xfId="0" applyFont="1" applyFill="1" applyBorder="1" applyAlignment="1">
      <alignment horizontal="center"/>
    </xf>
    <xf numFmtId="0" fontId="2" fillId="2" borderId="16" xfId="0" applyFont="1" applyFill="1" applyBorder="1" applyAlignment="1">
      <alignment horizontal="center"/>
    </xf>
    <xf numFmtId="0" fontId="2" fillId="2" borderId="17" xfId="0" applyFont="1" applyFill="1" applyBorder="1" applyAlignment="1">
      <alignment horizontal="center"/>
    </xf>
    <xf numFmtId="0" fontId="22" fillId="0" borderId="6" xfId="0" applyFont="1" applyFill="1" applyBorder="1" applyAlignment="1">
      <alignment horizontal="center" vertical="center"/>
    </xf>
    <xf numFmtId="0" fontId="22" fillId="0" borderId="0" xfId="0" applyFont="1" applyFill="1" applyBorder="1" applyAlignment="1">
      <alignment horizontal="center" vertical="center"/>
    </xf>
    <xf numFmtId="0" fontId="28" fillId="0" borderId="0" xfId="0" applyFont="1" applyFill="1" applyBorder="1" applyAlignment="1">
      <alignment horizontal="center"/>
    </xf>
    <xf numFmtId="0" fontId="2" fillId="0" borderId="0" xfId="0" applyFont="1" applyBorder="1" applyAlignment="1">
      <alignment horizontal="center"/>
    </xf>
    <xf numFmtId="0" fontId="1" fillId="0" borderId="2" xfId="0" applyFont="1" applyBorder="1" applyAlignment="1">
      <alignment horizontal="center" vertical="center"/>
    </xf>
    <xf numFmtId="0" fontId="20" fillId="0" borderId="0" xfId="0" applyFont="1" applyFill="1" applyBorder="1" applyAlignment="1">
      <alignment horizontal="center" vertical="center"/>
    </xf>
    <xf numFmtId="1" fontId="19" fillId="0" borderId="0" xfId="0" applyNumberFormat="1" applyFont="1" applyFill="1" applyBorder="1" applyAlignment="1">
      <alignment horizontal="center" vertical="center"/>
    </xf>
    <xf numFmtId="0" fontId="1" fillId="0" borderId="0" xfId="0" applyFont="1" applyBorder="1" applyAlignment="1">
      <alignment horizontal="center" vertical="center"/>
    </xf>
    <xf numFmtId="0" fontId="0" fillId="0" borderId="0" xfId="0" applyAlignment="1">
      <alignment wrapText="1"/>
    </xf>
    <xf numFmtId="0" fontId="0" fillId="0" borderId="15" xfId="0" applyFill="1" applyBorder="1" applyAlignment="1">
      <alignment horizontal="center" vertical="center"/>
    </xf>
    <xf numFmtId="0" fontId="1" fillId="0" borderId="15" xfId="0" applyFont="1" applyBorder="1" applyAlignment="1">
      <alignment horizontal="center" vertical="center"/>
    </xf>
    <xf numFmtId="0" fontId="2" fillId="0" borderId="18" xfId="0" applyFont="1" applyBorder="1" applyAlignment="1">
      <alignment horizontal="left" vertical="center" wrapText="1"/>
    </xf>
    <xf numFmtId="0" fontId="1" fillId="0" borderId="15" xfId="0" applyFont="1" applyFill="1" applyBorder="1" applyAlignment="1">
      <alignment horizontal="center" vertical="center"/>
    </xf>
    <xf numFmtId="0" fontId="2" fillId="0" borderId="18" xfId="0" applyFont="1" applyFill="1" applyBorder="1" applyAlignment="1">
      <alignment horizontal="left" vertical="center" wrapText="1" readingOrder="1"/>
    </xf>
    <xf numFmtId="0" fontId="2" fillId="0" borderId="18" xfId="0" applyFont="1" applyFill="1" applyBorder="1" applyAlignment="1">
      <alignment horizontal="left" vertical="center" wrapText="1"/>
    </xf>
    <xf numFmtId="0" fontId="26" fillId="0" borderId="15" xfId="0" applyFont="1" applyBorder="1" applyAlignment="1">
      <alignment horizontal="center" vertical="center"/>
    </xf>
    <xf numFmtId="0" fontId="2" fillId="0" borderId="18" xfId="0" applyFont="1" applyBorder="1" applyAlignment="1">
      <alignment horizontal="left" vertical="center" wrapText="1" readingOrder="1"/>
    </xf>
    <xf numFmtId="0" fontId="2" fillId="0" borderId="18" xfId="0" applyFont="1" applyBorder="1" applyAlignment="1">
      <alignment horizontal="left" vertical="center" wrapText="1" shrinkToFit="1"/>
    </xf>
    <xf numFmtId="0" fontId="1" fillId="0" borderId="19" xfId="0" applyFont="1" applyBorder="1" applyAlignment="1">
      <alignment horizontal="center" vertical="center"/>
    </xf>
    <xf numFmtId="0" fontId="25" fillId="0" borderId="18" xfId="0" applyFont="1" applyBorder="1" applyAlignment="1">
      <alignment horizontal="left" vertical="center" wrapText="1"/>
    </xf>
    <xf numFmtId="0" fontId="0" fillId="0" borderId="0" xfId="0" applyFill="1" applyBorder="1" applyAlignment="1"/>
    <xf numFmtId="0" fontId="0" fillId="0" borderId="0" xfId="0" applyAlignment="1"/>
    <xf numFmtId="0" fontId="1" fillId="0" borderId="15" xfId="0" applyFont="1" applyBorder="1" applyAlignment="1">
      <alignment horizontal="center" vertical="center" wrapText="1"/>
    </xf>
    <xf numFmtId="0" fontId="6" fillId="0" borderId="0" xfId="0" applyFont="1" applyFill="1" applyBorder="1" applyAlignment="1">
      <alignment wrapText="1"/>
    </xf>
    <xf numFmtId="0" fontId="6" fillId="0" borderId="0" xfId="0" applyFont="1" applyBorder="1" applyAlignment="1">
      <alignment wrapText="1"/>
    </xf>
    <xf numFmtId="0" fontId="0" fillId="0" borderId="0" xfId="0" applyBorder="1" applyAlignment="1">
      <alignment horizontal="center" wrapText="1"/>
    </xf>
    <xf numFmtId="49" fontId="2" fillId="0" borderId="18" xfId="0" applyNumberFormat="1" applyFont="1" applyFill="1" applyBorder="1" applyAlignment="1">
      <alignment horizontal="left" vertical="center" wrapText="1" readingOrder="1"/>
    </xf>
    <xf numFmtId="0" fontId="2" fillId="0" borderId="18" xfId="0" applyFont="1" applyFill="1" applyBorder="1" applyAlignment="1">
      <alignment horizontal="left" vertical="center" wrapText="1" shrinkToFit="1" readingOrder="1"/>
    </xf>
    <xf numFmtId="49" fontId="2" fillId="0" borderId="18" xfId="0" applyNumberFormat="1" applyFont="1" applyBorder="1" applyAlignment="1">
      <alignment horizontal="left" vertical="center" wrapText="1" readingOrder="1"/>
    </xf>
    <xf numFmtId="49" fontId="2" fillId="0" borderId="0" xfId="0" applyNumberFormat="1" applyFont="1" applyBorder="1" applyAlignment="1">
      <alignment horizontal="left" vertical="center" wrapText="1" readingOrder="1"/>
    </xf>
    <xf numFmtId="0" fontId="2" fillId="0" borderId="0" xfId="0" applyFont="1" applyAlignment="1">
      <alignment horizontal="center"/>
    </xf>
    <xf numFmtId="0" fontId="2" fillId="0" borderId="0" xfId="0" applyFont="1" applyBorder="1" applyAlignment="1">
      <alignment horizontal="center" vertical="center"/>
    </xf>
    <xf numFmtId="0" fontId="2" fillId="0" borderId="20" xfId="0" applyFont="1" applyFill="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center" vertical="center"/>
    </xf>
    <xf numFmtId="0" fontId="2" fillId="0" borderId="0" xfId="0" applyFont="1" applyFill="1" applyBorder="1" applyAlignment="1">
      <alignment horizontal="right"/>
    </xf>
    <xf numFmtId="49" fontId="2" fillId="0" borderId="0" xfId="0" applyNumberFormat="1" applyFont="1" applyBorder="1" applyAlignment="1">
      <alignment horizontal="right" vertical="center" wrapText="1" readingOrder="1"/>
    </xf>
    <xf numFmtId="49" fontId="2" fillId="0" borderId="0" xfId="0" applyNumberFormat="1" applyFont="1" applyFill="1" applyBorder="1" applyAlignment="1">
      <alignment horizontal="right" vertical="center" wrapText="1" readingOrder="1"/>
    </xf>
    <xf numFmtId="0" fontId="0" fillId="0" borderId="0" xfId="0" applyBorder="1" applyAlignment="1">
      <alignment horizontal="center" vertical="center" wrapText="1"/>
    </xf>
    <xf numFmtId="0" fontId="2" fillId="2" borderId="21" xfId="0" applyFont="1" applyFill="1" applyBorder="1" applyAlignment="1">
      <alignment horizontal="center"/>
    </xf>
    <xf numFmtId="49" fontId="2" fillId="0" borderId="18" xfId="0" applyNumberFormat="1" applyFont="1" applyFill="1" applyBorder="1" applyAlignment="1">
      <alignment horizontal="left" vertical="center" wrapText="1"/>
    </xf>
    <xf numFmtId="0" fontId="2" fillId="0" borderId="18" xfId="0" applyFont="1" applyFill="1" applyBorder="1" applyAlignment="1">
      <alignment horizontal="left" vertical="center" wrapText="1" shrinkToFit="1"/>
    </xf>
    <xf numFmtId="49" fontId="2" fillId="0" borderId="18" xfId="0" applyNumberFormat="1" applyFont="1" applyBorder="1" applyAlignment="1">
      <alignment horizontal="left" vertical="center" wrapText="1"/>
    </xf>
    <xf numFmtId="0" fontId="0" fillId="0" borderId="0" xfId="0" applyAlignment="1">
      <alignment vertical="center"/>
    </xf>
    <xf numFmtId="0" fontId="2" fillId="0" borderId="10" xfId="0" applyFont="1" applyBorder="1" applyAlignment="1">
      <alignment vertical="center" wrapText="1"/>
    </xf>
    <xf numFmtId="0" fontId="2" fillId="0" borderId="6" xfId="0" applyFont="1" applyBorder="1" applyAlignment="1">
      <alignment vertical="center" wrapText="1"/>
    </xf>
    <xf numFmtId="0" fontId="2" fillId="0" borderId="11" xfId="0" applyFont="1" applyBorder="1" applyAlignment="1">
      <alignment vertical="center" wrapText="1"/>
    </xf>
    <xf numFmtId="0" fontId="0" fillId="0" borderId="0" xfId="0" applyBorder="1" applyAlignment="1">
      <alignment vertical="center"/>
    </xf>
    <xf numFmtId="0" fontId="0" fillId="0" borderId="8" xfId="0" applyBorder="1" applyAlignment="1">
      <alignment vertical="center"/>
    </xf>
    <xf numFmtId="0" fontId="2" fillId="0" borderId="16" xfId="0" applyFont="1" applyFill="1" applyBorder="1" applyAlignment="1">
      <alignment horizontal="left" vertical="center" wrapText="1"/>
    </xf>
    <xf numFmtId="0" fontId="1" fillId="0" borderId="22" xfId="0" applyFont="1" applyBorder="1" applyAlignment="1">
      <alignment horizontal="center" vertical="center" wrapText="1"/>
    </xf>
    <xf numFmtId="0" fontId="2" fillId="0" borderId="2" xfId="0" applyFont="1" applyFill="1" applyBorder="1" applyAlignment="1">
      <alignment horizontal="left" vertical="center" wrapText="1"/>
    </xf>
    <xf numFmtId="0" fontId="26" fillId="0" borderId="22" xfId="0" applyFont="1" applyBorder="1" applyAlignment="1">
      <alignment horizontal="center" vertical="center"/>
    </xf>
    <xf numFmtId="0" fontId="25" fillId="0" borderId="23" xfId="0" applyFont="1" applyBorder="1" applyAlignment="1">
      <alignment horizontal="left" vertical="center" wrapText="1"/>
    </xf>
    <xf numFmtId="0" fontId="0" fillId="0" borderId="0" xfId="0" applyFill="1" applyBorder="1" applyAlignment="1">
      <alignment vertical="center"/>
    </xf>
    <xf numFmtId="0" fontId="0" fillId="0" borderId="0" xfId="0" applyFill="1" applyAlignment="1">
      <alignment vertical="center"/>
    </xf>
    <xf numFmtId="0" fontId="2" fillId="0" borderId="0" xfId="0" applyFont="1" applyBorder="1" applyAlignment="1">
      <alignment horizontal="center" vertical="center" wrapText="1"/>
    </xf>
    <xf numFmtId="49" fontId="2" fillId="0" borderId="11" xfId="0" applyNumberFormat="1" applyFont="1" applyFill="1" applyBorder="1" applyAlignment="1">
      <alignment horizontal="left" vertical="center" wrapText="1" readingOrder="1"/>
    </xf>
    <xf numFmtId="0" fontId="2" fillId="0" borderId="9" xfId="0" applyFont="1" applyBorder="1" applyAlignment="1">
      <alignment horizontal="center" vertical="center"/>
    </xf>
    <xf numFmtId="49" fontId="2" fillId="0" borderId="12" xfId="0" applyNumberFormat="1" applyFont="1" applyBorder="1" applyAlignment="1">
      <alignment horizontal="left" vertical="center" wrapText="1" readingOrder="1"/>
    </xf>
    <xf numFmtId="0" fontId="17" fillId="0" borderId="12" xfId="0" applyFont="1" applyBorder="1">
      <alignment vertical="center"/>
    </xf>
    <xf numFmtId="49" fontId="2" fillId="0" borderId="12" xfId="0" applyNumberFormat="1" applyFont="1" applyFill="1" applyBorder="1" applyAlignment="1">
      <alignment horizontal="left" vertical="center" wrapText="1" readingOrder="1"/>
    </xf>
    <xf numFmtId="0" fontId="2" fillId="0" borderId="24" xfId="0" applyFont="1" applyBorder="1" applyAlignment="1">
      <alignment horizontal="center" vertical="center" wrapText="1"/>
    </xf>
    <xf numFmtId="1" fontId="2" fillId="0" borderId="14" xfId="0" applyNumberFormat="1" applyFont="1" applyBorder="1" applyAlignment="1">
      <alignment horizontal="center"/>
    </xf>
    <xf numFmtId="1" fontId="2" fillId="0" borderId="14" xfId="0" applyNumberFormat="1" applyFont="1" applyBorder="1" applyAlignment="1">
      <alignment horizontal="center" vertical="center"/>
    </xf>
    <xf numFmtId="1" fontId="28" fillId="3" borderId="3" xfId="0" applyNumberFormat="1" applyFont="1" applyFill="1" applyBorder="1" applyAlignment="1">
      <alignment horizontal="center"/>
    </xf>
    <xf numFmtId="1" fontId="23" fillId="5" borderId="3" xfId="0" applyNumberFormat="1" applyFont="1" applyFill="1" applyBorder="1" applyAlignment="1">
      <alignment horizontal="center"/>
    </xf>
    <xf numFmtId="0" fontId="18" fillId="0" borderId="2" xfId="0" applyFont="1" applyBorder="1" applyAlignment="1">
      <alignment horizontal="center" vertical="center"/>
    </xf>
    <xf numFmtId="0" fontId="16" fillId="0" borderId="2" xfId="0" applyFont="1" applyBorder="1" applyAlignment="1">
      <alignment horizontal="center" vertical="center"/>
    </xf>
    <xf numFmtId="49" fontId="16" fillId="0" borderId="2" xfId="0" applyNumberFormat="1" applyFont="1" applyBorder="1" applyAlignment="1">
      <alignment horizontal="center" vertical="center" wrapText="1"/>
    </xf>
    <xf numFmtId="0" fontId="16" fillId="0" borderId="25" xfId="0" applyFont="1" applyBorder="1" applyAlignment="1">
      <alignment horizontal="center" vertical="center"/>
    </xf>
    <xf numFmtId="49" fontId="16" fillId="0" borderId="25" xfId="0" applyNumberFormat="1" applyFont="1" applyBorder="1" applyAlignment="1">
      <alignment horizontal="center" vertical="center" wrapText="1"/>
    </xf>
    <xf numFmtId="1" fontId="19" fillId="8" borderId="13" xfId="0" applyNumberFormat="1" applyFont="1" applyFill="1" applyBorder="1" applyAlignment="1">
      <alignment horizontal="center" vertical="center"/>
    </xf>
    <xf numFmtId="49" fontId="2" fillId="0" borderId="26" xfId="0" applyNumberFormat="1" applyFont="1" applyBorder="1" applyAlignment="1">
      <alignment horizontal="left" vertical="center" wrapText="1" readingOrder="1"/>
    </xf>
    <xf numFmtId="0" fontId="17" fillId="0" borderId="26" xfId="0" applyFont="1" applyBorder="1">
      <alignment vertical="center"/>
    </xf>
    <xf numFmtId="49" fontId="2" fillId="0" borderId="26" xfId="0" applyNumberFormat="1" applyFont="1" applyFill="1" applyBorder="1" applyAlignment="1">
      <alignment horizontal="left" vertical="center" wrapText="1" readingOrder="1"/>
    </xf>
    <xf numFmtId="49" fontId="2" fillId="0" borderId="27" xfId="0" applyNumberFormat="1" applyFont="1" applyFill="1" applyBorder="1" applyAlignment="1">
      <alignment horizontal="left" vertical="center" wrapText="1" readingOrder="1"/>
    </xf>
    <xf numFmtId="0" fontId="2" fillId="0" borderId="26" xfId="0" applyFont="1" applyBorder="1" applyAlignment="1">
      <alignment horizontal="center"/>
    </xf>
    <xf numFmtId="0" fontId="2" fillId="0" borderId="26" xfId="0" applyFont="1" applyBorder="1" applyAlignment="1">
      <alignment horizontal="center" vertical="center"/>
    </xf>
    <xf numFmtId="2" fontId="2" fillId="0" borderId="26" xfId="0" applyNumberFormat="1" applyFont="1" applyBorder="1" applyAlignment="1">
      <alignment horizontal="center" vertical="center"/>
    </xf>
    <xf numFmtId="2" fontId="2" fillId="0" borderId="27" xfId="0" applyNumberFormat="1" applyFont="1" applyBorder="1" applyAlignment="1">
      <alignment horizontal="center" vertical="center"/>
    </xf>
    <xf numFmtId="0" fontId="2" fillId="0" borderId="14" xfId="0" applyFont="1" applyBorder="1">
      <alignment vertical="center"/>
    </xf>
    <xf numFmtId="0" fontId="2" fillId="0" borderId="28" xfId="0" applyFont="1" applyBorder="1" applyAlignment="1">
      <alignment horizontal="center" vertical="center" wrapText="1"/>
    </xf>
    <xf numFmtId="0" fontId="11" fillId="0" borderId="29" xfId="0" applyFont="1" applyFill="1" applyBorder="1" applyAlignment="1">
      <alignment horizontal="left"/>
    </xf>
    <xf numFmtId="49" fontId="11" fillId="0" borderId="29" xfId="0" applyNumberFormat="1" applyFont="1" applyBorder="1" applyAlignment="1">
      <alignment horizontal="left" vertical="center" wrapText="1"/>
    </xf>
    <xf numFmtId="49" fontId="11" fillId="0" borderId="27" xfId="0" applyNumberFormat="1" applyFont="1" applyFill="1" applyBorder="1" applyAlignment="1">
      <alignment horizontal="left" vertical="center" wrapText="1"/>
    </xf>
    <xf numFmtId="0" fontId="2" fillId="0" borderId="30" xfId="0" applyFont="1" applyBorder="1" applyAlignment="1">
      <alignment horizontal="center" vertical="center" wrapText="1"/>
    </xf>
    <xf numFmtId="1" fontId="0" fillId="0" borderId="6" xfId="0" applyNumberFormat="1" applyBorder="1" applyAlignment="1">
      <alignment horizontal="center" vertical="center"/>
    </xf>
    <xf numFmtId="1" fontId="0" fillId="0" borderId="11" xfId="0" applyNumberFormat="1" applyBorder="1" applyAlignment="1">
      <alignment horizontal="center" vertical="center"/>
    </xf>
    <xf numFmtId="1" fontId="0" fillId="0" borderId="29" xfId="0" applyNumberFormat="1" applyBorder="1" applyAlignment="1">
      <alignment horizontal="center" vertical="center"/>
    </xf>
    <xf numFmtId="1" fontId="0" fillId="0" borderId="27" xfId="0" applyNumberFormat="1" applyBorder="1" applyAlignment="1">
      <alignment horizontal="center" vertical="center"/>
    </xf>
    <xf numFmtId="0" fontId="2" fillId="0" borderId="27" xfId="0" applyFont="1" applyBorder="1" applyAlignment="1">
      <alignment horizontal="center" vertical="center"/>
    </xf>
    <xf numFmtId="1" fontId="2" fillId="0" borderId="26" xfId="0" applyNumberFormat="1" applyFont="1" applyBorder="1" applyAlignment="1">
      <alignment horizontal="center"/>
    </xf>
    <xf numFmtId="1" fontId="2" fillId="0" borderId="26" xfId="0" applyNumberFormat="1" applyFont="1" applyBorder="1" applyAlignment="1">
      <alignment horizontal="center" vertical="center"/>
    </xf>
    <xf numFmtId="0" fontId="20" fillId="0" borderId="10" xfId="0" applyFont="1" applyFill="1" applyBorder="1" applyAlignment="1">
      <alignment horizontal="center" vertical="center"/>
    </xf>
    <xf numFmtId="0" fontId="12" fillId="2" borderId="13" xfId="0" applyFont="1" applyFill="1" applyBorder="1" applyAlignment="1">
      <alignment horizontal="center" vertical="center"/>
    </xf>
    <xf numFmtId="0" fontId="18" fillId="0" borderId="25" xfId="0" applyFont="1" applyBorder="1" applyAlignment="1">
      <alignment horizontal="center" vertical="center"/>
    </xf>
    <xf numFmtId="0" fontId="0" fillId="0" borderId="31"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34" xfId="0" applyBorder="1" applyAlignment="1">
      <alignment vertical="center"/>
    </xf>
    <xf numFmtId="0" fontId="0" fillId="0" borderId="22" xfId="0" applyBorder="1" applyAlignment="1">
      <alignment horizontal="center" vertical="center"/>
    </xf>
    <xf numFmtId="0" fontId="0" fillId="0" borderId="16" xfId="0" applyBorder="1" applyAlignment="1">
      <alignment horizontal="center" vertical="center"/>
    </xf>
    <xf numFmtId="0" fontId="0" fillId="0" borderId="35" xfId="0" applyBorder="1" applyAlignment="1">
      <alignment horizontal="center" vertical="center"/>
    </xf>
    <xf numFmtId="0" fontId="20" fillId="0" borderId="6" xfId="0" applyFont="1" applyFill="1" applyBorder="1" applyAlignment="1">
      <alignment horizontal="center" vertical="center"/>
    </xf>
    <xf numFmtId="0" fontId="31" fillId="0" borderId="30" xfId="0" applyFont="1" applyBorder="1">
      <alignment vertical="center"/>
    </xf>
    <xf numFmtId="0" fontId="31" fillId="0" borderId="31" xfId="0" applyFont="1" applyBorder="1" applyAlignment="1">
      <alignment horizontal="center" vertical="center"/>
    </xf>
    <xf numFmtId="0" fontId="31" fillId="0" borderId="36" xfId="0" applyFont="1" applyBorder="1">
      <alignment vertical="center"/>
    </xf>
    <xf numFmtId="0" fontId="31" fillId="0" borderId="33" xfId="0" applyFont="1" applyBorder="1" applyAlignment="1">
      <alignment horizontal="center" vertical="center"/>
    </xf>
    <xf numFmtId="0" fontId="31" fillId="0" borderId="11" xfId="0" applyFont="1" applyBorder="1">
      <alignment vertical="center"/>
    </xf>
    <xf numFmtId="0" fontId="31" fillId="0" borderId="8" xfId="0" applyFont="1" applyBorder="1" applyAlignment="1">
      <alignment horizontal="center" vertical="center"/>
    </xf>
    <xf numFmtId="0" fontId="11" fillId="0" borderId="29" xfId="0" applyFont="1" applyFill="1" applyBorder="1" applyAlignment="1">
      <alignment horizontal="center" vertical="center"/>
    </xf>
    <xf numFmtId="0" fontId="11" fillId="0" borderId="37" xfId="0" applyFont="1" applyFill="1" applyBorder="1" applyAlignment="1">
      <alignment horizontal="center" vertical="center"/>
    </xf>
    <xf numFmtId="0" fontId="0" fillId="0" borderId="33" xfId="0" applyBorder="1" applyAlignment="1">
      <alignment horizontal="left" vertical="center"/>
    </xf>
    <xf numFmtId="0" fontId="2" fillId="0" borderId="6" xfId="0" applyFont="1" applyBorder="1" applyAlignment="1">
      <alignment horizontal="center"/>
    </xf>
    <xf numFmtId="1" fontId="2" fillId="0" borderId="6" xfId="0" applyNumberFormat="1" applyFont="1" applyBorder="1" applyAlignment="1">
      <alignment horizontal="center"/>
    </xf>
    <xf numFmtId="1" fontId="2" fillId="0" borderId="6" xfId="0" applyNumberFormat="1" applyFont="1" applyBorder="1" applyAlignment="1">
      <alignment horizontal="center" vertical="center"/>
    </xf>
    <xf numFmtId="0" fontId="31" fillId="0" borderId="0" xfId="0" applyFont="1">
      <alignment vertical="center"/>
    </xf>
    <xf numFmtId="1" fontId="28" fillId="7" borderId="3" xfId="0" applyNumberFormat="1" applyFont="1" applyFill="1" applyBorder="1" applyAlignment="1">
      <alignment horizontal="center"/>
    </xf>
    <xf numFmtId="0" fontId="32" fillId="0" borderId="36" xfId="0" applyFont="1" applyFill="1" applyBorder="1" applyAlignment="1">
      <alignment horizontal="left" vertical="center"/>
    </xf>
    <xf numFmtId="0" fontId="0" fillId="0" borderId="25" xfId="0" applyBorder="1" applyAlignment="1">
      <alignment horizontal="center" vertical="center"/>
    </xf>
    <xf numFmtId="0" fontId="0" fillId="0" borderId="2" xfId="0" applyBorder="1" applyAlignment="1">
      <alignment horizontal="center" vertical="center"/>
    </xf>
    <xf numFmtId="1" fontId="12" fillId="2" borderId="12" xfId="0" applyNumberFormat="1" applyFont="1" applyFill="1" applyBorder="1" applyAlignment="1">
      <alignment horizontal="center" vertical="center"/>
    </xf>
    <xf numFmtId="0" fontId="12" fillId="2" borderId="10" xfId="0" applyFont="1" applyFill="1" applyBorder="1" applyAlignment="1">
      <alignment horizontal="center" vertical="center"/>
    </xf>
    <xf numFmtId="1" fontId="19" fillId="2" borderId="13" xfId="0" applyNumberFormat="1" applyFont="1" applyFill="1" applyBorder="1" applyAlignment="1">
      <alignment horizontal="center" vertical="center"/>
    </xf>
    <xf numFmtId="1" fontId="19" fillId="9" borderId="13" xfId="0" applyNumberFormat="1" applyFont="1" applyFill="1" applyBorder="1" applyAlignment="1">
      <alignment horizontal="center" vertical="center"/>
    </xf>
    <xf numFmtId="0" fontId="32" fillId="0" borderId="26" xfId="0" applyFont="1" applyFill="1" applyBorder="1" applyAlignment="1">
      <alignment horizontal="center" vertical="center" wrapText="1"/>
    </xf>
    <xf numFmtId="1" fontId="28" fillId="4" borderId="3" xfId="0" applyNumberFormat="1" applyFont="1" applyFill="1" applyBorder="1" applyAlignment="1">
      <alignment horizontal="center"/>
    </xf>
    <xf numFmtId="1" fontId="23" fillId="6" borderId="3" xfId="0" applyNumberFormat="1" applyFont="1" applyFill="1" applyBorder="1" applyAlignment="1">
      <alignment horizontal="center"/>
    </xf>
    <xf numFmtId="0" fontId="20" fillId="0" borderId="4" xfId="0" applyFont="1" applyFill="1" applyBorder="1" applyAlignment="1">
      <alignment horizontal="center" vertical="center"/>
    </xf>
    <xf numFmtId="1" fontId="19" fillId="0" borderId="4" xfId="0" applyNumberFormat="1" applyFont="1" applyFill="1" applyBorder="1" applyAlignment="1">
      <alignment horizontal="center" vertical="center"/>
    </xf>
    <xf numFmtId="0" fontId="0" fillId="0" borderId="29" xfId="0" applyBorder="1">
      <alignment vertical="center"/>
    </xf>
    <xf numFmtId="49" fontId="11" fillId="0" borderId="29" xfId="0" applyNumberFormat="1" applyFont="1" applyFill="1" applyBorder="1" applyAlignment="1">
      <alignment horizontal="left" vertical="center" wrapText="1"/>
    </xf>
    <xf numFmtId="0" fontId="15" fillId="0" borderId="0" xfId="0" applyFont="1">
      <alignment vertical="center"/>
    </xf>
    <xf numFmtId="0" fontId="2" fillId="0" borderId="12" xfId="0" applyFont="1" applyFill="1" applyBorder="1" applyAlignment="1">
      <alignment horizontal="center"/>
    </xf>
    <xf numFmtId="0" fontId="36" fillId="0" borderId="0" xfId="0" applyFont="1" applyBorder="1">
      <alignment vertical="center"/>
    </xf>
    <xf numFmtId="0" fontId="0" fillId="0" borderId="38" xfId="0" applyBorder="1" applyAlignment="1">
      <alignment horizontal="center" vertical="center"/>
    </xf>
    <xf numFmtId="1" fontId="0" fillId="0" borderId="39" xfId="0" applyNumberFormat="1" applyBorder="1" applyAlignment="1">
      <alignment horizontal="center" vertical="center"/>
    </xf>
    <xf numFmtId="1" fontId="0" fillId="0" borderId="40" xfId="0" applyNumberFormat="1" applyBorder="1" applyAlignment="1">
      <alignment horizontal="center" vertical="center"/>
    </xf>
    <xf numFmtId="0" fontId="0" fillId="0" borderId="40" xfId="0" applyBorder="1">
      <alignment vertical="center"/>
    </xf>
    <xf numFmtId="0" fontId="0" fillId="0" borderId="41" xfId="0" applyBorder="1">
      <alignment vertical="center"/>
    </xf>
    <xf numFmtId="0" fontId="0" fillId="0" borderId="2" xfId="0" applyBorder="1" applyAlignment="1">
      <alignment horizontal="center"/>
    </xf>
    <xf numFmtId="0" fontId="11" fillId="0" borderId="15" xfId="0" applyFont="1" applyBorder="1" applyAlignment="1">
      <alignment horizontal="center"/>
    </xf>
    <xf numFmtId="164" fontId="0" fillId="0" borderId="29" xfId="0" applyNumberFormat="1" applyBorder="1" applyAlignment="1">
      <alignment horizontal="center" vertical="center"/>
    </xf>
    <xf numFmtId="164" fontId="0" fillId="0" borderId="7" xfId="0" applyNumberFormat="1" applyBorder="1" applyAlignment="1">
      <alignment horizontal="center" vertical="center"/>
    </xf>
    <xf numFmtId="164" fontId="0" fillId="0" borderId="27" xfId="0" applyNumberFormat="1" applyBorder="1" applyAlignment="1">
      <alignment horizontal="center" vertical="center"/>
    </xf>
    <xf numFmtId="164" fontId="0" fillId="0" borderId="9" xfId="0" applyNumberFormat="1" applyBorder="1" applyAlignment="1">
      <alignment horizontal="center" vertical="center"/>
    </xf>
    <xf numFmtId="0" fontId="11" fillId="0" borderId="2" xfId="0" applyFont="1" applyBorder="1" applyAlignment="1">
      <alignment horizontal="center"/>
    </xf>
    <xf numFmtId="49" fontId="2" fillId="0" borderId="2" xfId="0" applyNumberFormat="1" applyFont="1" applyFill="1" applyBorder="1" applyAlignment="1">
      <alignment horizontal="left" vertical="center" wrapText="1" readingOrder="1"/>
    </xf>
    <xf numFmtId="0" fontId="11" fillId="0" borderId="0" xfId="0" applyFont="1" applyAlignment="1">
      <alignment vertical="center"/>
    </xf>
    <xf numFmtId="1" fontId="0" fillId="0" borderId="2" xfId="0" applyNumberFormat="1" applyFill="1" applyBorder="1" applyAlignment="1">
      <alignment horizontal="center" vertical="center" wrapText="1"/>
    </xf>
    <xf numFmtId="0" fontId="15"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vertical="center" wrapText="1"/>
    </xf>
    <xf numFmtId="14" fontId="0" fillId="0" borderId="0" xfId="0" applyNumberFormat="1" applyBorder="1">
      <alignment vertical="center"/>
    </xf>
    <xf numFmtId="0" fontId="0" fillId="0" borderId="23" xfId="0" applyBorder="1" applyAlignment="1">
      <alignment horizontal="center" vertical="center"/>
    </xf>
    <xf numFmtId="0" fontId="7" fillId="0" borderId="2" xfId="0" applyFont="1" applyBorder="1" applyAlignment="1">
      <alignment horizontal="center"/>
    </xf>
    <xf numFmtId="0" fontId="11" fillId="0" borderId="8" xfId="0" applyFont="1" applyBorder="1" applyAlignment="1">
      <alignment vertical="center"/>
    </xf>
    <xf numFmtId="0" fontId="2" fillId="2" borderId="42" xfId="0" applyFont="1" applyFill="1" applyBorder="1" applyAlignment="1">
      <alignment horizontal="center"/>
    </xf>
    <xf numFmtId="0" fontId="0" fillId="0" borderId="4" xfId="0" applyBorder="1" applyAlignment="1">
      <alignment vertical="center"/>
    </xf>
    <xf numFmtId="0" fontId="7" fillId="0" borderId="43" xfId="0" applyFont="1" applyBorder="1" applyAlignment="1">
      <alignment horizontal="center"/>
    </xf>
    <xf numFmtId="0" fontId="0" fillId="0" borderId="44" xfId="0" applyBorder="1" applyAlignment="1">
      <alignment horizontal="center" vertical="center" wrapText="1"/>
    </xf>
    <xf numFmtId="0" fontId="1" fillId="0" borderId="45" xfId="0" applyFont="1" applyBorder="1" applyAlignment="1">
      <alignment horizontal="center" vertical="center"/>
    </xf>
    <xf numFmtId="14" fontId="0" fillId="0" borderId="0" xfId="0" applyNumberFormat="1" applyBorder="1" applyProtection="1">
      <alignment vertical="center"/>
      <protection locked="0"/>
    </xf>
    <xf numFmtId="0" fontId="31" fillId="0" borderId="46" xfId="0" applyFont="1" applyBorder="1" applyAlignment="1">
      <alignment horizontal="center" vertical="center"/>
    </xf>
    <xf numFmtId="0" fontId="31" fillId="0" borderId="44" xfId="0" applyFont="1" applyBorder="1" applyAlignment="1">
      <alignment horizontal="center" vertical="center"/>
    </xf>
    <xf numFmtId="0" fontId="31" fillId="0" borderId="9" xfId="0" applyFont="1" applyBorder="1" applyAlignment="1">
      <alignment horizontal="center" vertical="center"/>
    </xf>
    <xf numFmtId="0" fontId="0" fillId="0" borderId="45" xfId="0" applyBorder="1" applyAlignment="1">
      <alignment horizontal="center" vertical="center"/>
    </xf>
    <xf numFmtId="0" fontId="0" fillId="0" borderId="1" xfId="0" applyBorder="1" applyAlignment="1">
      <alignment horizontal="center" vertical="center"/>
    </xf>
    <xf numFmtId="1" fontId="12" fillId="2" borderId="11" xfId="0" applyNumberFormat="1" applyFont="1" applyFill="1" applyBorder="1" applyAlignment="1">
      <alignment horizontal="center" vertical="center"/>
    </xf>
    <xf numFmtId="0" fontId="12" fillId="2" borderId="4" xfId="0" applyFont="1" applyFill="1" applyBorder="1" applyAlignment="1">
      <alignment horizontal="center" vertical="center"/>
    </xf>
    <xf numFmtId="1" fontId="12" fillId="2" borderId="8" xfId="0" applyNumberFormat="1" applyFont="1" applyFill="1" applyBorder="1" applyAlignment="1">
      <alignment horizontal="center" vertical="center"/>
    </xf>
    <xf numFmtId="0" fontId="0" fillId="0" borderId="45" xfId="0" applyBorder="1" applyAlignment="1">
      <alignment horizontal="left" vertical="center" wrapText="1"/>
    </xf>
    <xf numFmtId="0" fontId="0" fillId="0" borderId="47" xfId="0" applyBorder="1" applyAlignment="1">
      <alignment horizontal="center" vertical="center"/>
    </xf>
    <xf numFmtId="0" fontId="0" fillId="0" borderId="17" xfId="0" applyBorder="1" applyAlignment="1">
      <alignment horizontal="center" vertical="center"/>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0" borderId="23" xfId="0" applyBorder="1" applyAlignment="1">
      <alignment horizontal="center" vertical="center" wrapText="1"/>
    </xf>
    <xf numFmtId="0" fontId="0" fillId="0" borderId="22" xfId="0" applyBorder="1" applyAlignment="1">
      <alignment horizontal="center" vertical="center" wrapText="1"/>
    </xf>
    <xf numFmtId="0" fontId="0" fillId="0" borderId="48" xfId="0" applyBorder="1" applyAlignment="1">
      <alignment horizontal="center" vertical="center" wrapText="1"/>
    </xf>
    <xf numFmtId="0" fontId="1" fillId="0" borderId="2" xfId="0" applyFont="1" applyBorder="1" applyAlignment="1">
      <alignment horizontal="center" vertical="center" wrapText="1"/>
    </xf>
    <xf numFmtId="0" fontId="0" fillId="0" borderId="49" xfId="0" applyBorder="1" applyAlignment="1">
      <alignment horizontal="center" vertical="center" wrapText="1"/>
    </xf>
    <xf numFmtId="0" fontId="0" fillId="0" borderId="44" xfId="0" applyBorder="1" applyAlignment="1">
      <alignment vertical="center" wrapText="1"/>
    </xf>
    <xf numFmtId="0" fontId="0" fillId="0" borderId="2" xfId="0" applyBorder="1" applyAlignment="1">
      <alignment vertical="center" wrapText="1"/>
    </xf>
    <xf numFmtId="0" fontId="0" fillId="0" borderId="22" xfId="0" applyBorder="1" applyAlignment="1">
      <alignment vertical="center" wrapText="1"/>
    </xf>
    <xf numFmtId="0" fontId="26" fillId="0" borderId="23" xfId="0" applyFont="1" applyBorder="1" applyAlignment="1">
      <alignment horizontal="center" vertical="center" wrapText="1"/>
    </xf>
    <xf numFmtId="0" fontId="11" fillId="0" borderId="50" xfId="0" applyFont="1" applyBorder="1" applyAlignment="1">
      <alignment horizontal="left" vertical="center"/>
    </xf>
    <xf numFmtId="0" fontId="1" fillId="0" borderId="25" xfId="0" applyFont="1" applyBorder="1" applyAlignment="1">
      <alignment horizontal="center" vertical="center"/>
    </xf>
    <xf numFmtId="0" fontId="2" fillId="2" borderId="49" xfId="0" applyFont="1" applyFill="1" applyBorder="1" applyAlignment="1">
      <alignment horizontal="center"/>
    </xf>
    <xf numFmtId="0" fontId="16" fillId="0" borderId="1" xfId="0" applyFont="1" applyBorder="1" applyAlignment="1">
      <alignment horizontal="center" vertical="center"/>
    </xf>
    <xf numFmtId="0" fontId="21" fillId="0" borderId="23" xfId="0" applyFont="1" applyBorder="1" applyAlignment="1">
      <alignment horizontal="center" vertical="center"/>
    </xf>
    <xf numFmtId="0" fontId="0" fillId="0" borderId="51" xfId="0" applyBorder="1" applyAlignment="1">
      <alignment vertical="center"/>
    </xf>
    <xf numFmtId="0" fontId="0" fillId="0" borderId="49" xfId="0" applyBorder="1" applyAlignment="1">
      <alignment vertical="center"/>
    </xf>
    <xf numFmtId="0" fontId="0" fillId="0" borderId="52" xfId="0" applyBorder="1" applyAlignment="1">
      <alignment horizontal="center" vertical="center"/>
    </xf>
    <xf numFmtId="0" fontId="0" fillId="0" borderId="33" xfId="0" applyBorder="1" applyAlignment="1">
      <alignment horizontal="center" vertical="center"/>
    </xf>
    <xf numFmtId="0" fontId="0" fillId="0" borderId="49" xfId="0" applyBorder="1" applyAlignment="1">
      <alignment horizontal="center" vertical="center"/>
    </xf>
    <xf numFmtId="0" fontId="0" fillId="0" borderId="18" xfId="0" applyBorder="1" applyAlignment="1">
      <alignment horizontal="center" vertical="center" wrapText="1"/>
    </xf>
    <xf numFmtId="0" fontId="0" fillId="0" borderId="15" xfId="0" applyBorder="1" applyAlignment="1">
      <alignment horizontal="center" vertical="center" wrapText="1"/>
    </xf>
    <xf numFmtId="0" fontId="0" fillId="0" borderId="53" xfId="0" applyBorder="1" applyAlignment="1">
      <alignment horizontal="center" vertical="center" wrapText="1"/>
    </xf>
    <xf numFmtId="2" fontId="0" fillId="0" borderId="29" xfId="0" applyNumberFormat="1" applyBorder="1" applyAlignment="1">
      <alignment horizontal="center" vertical="center"/>
    </xf>
    <xf numFmtId="2" fontId="0" fillId="0" borderId="7" xfId="0" applyNumberFormat="1" applyBorder="1" applyAlignment="1">
      <alignment horizontal="center" vertical="center"/>
    </xf>
    <xf numFmtId="2" fontId="0" fillId="0" borderId="40" xfId="0" applyNumberFormat="1" applyBorder="1" applyAlignment="1">
      <alignment horizontal="center" vertical="center"/>
    </xf>
    <xf numFmtId="2" fontId="0" fillId="0" borderId="24" xfId="0" applyNumberFormat="1" applyBorder="1" applyAlignment="1">
      <alignment horizontal="center" vertical="center"/>
    </xf>
    <xf numFmtId="0" fontId="27" fillId="3" borderId="54" xfId="0" applyFont="1" applyFill="1" applyBorder="1" applyAlignment="1">
      <alignment horizontal="center"/>
    </xf>
    <xf numFmtId="0" fontId="28" fillId="3" borderId="55" xfId="0" applyFont="1" applyFill="1" applyBorder="1" applyAlignment="1">
      <alignment horizontal="center"/>
    </xf>
    <xf numFmtId="0" fontId="29" fillId="6" borderId="18" xfId="0" applyFont="1" applyFill="1" applyBorder="1" applyAlignment="1">
      <alignment horizontal="center"/>
    </xf>
    <xf numFmtId="0" fontId="27" fillId="4" borderId="18" xfId="0" applyFont="1" applyFill="1" applyBorder="1" applyAlignment="1">
      <alignment horizontal="center"/>
    </xf>
    <xf numFmtId="0" fontId="28" fillId="4" borderId="55" xfId="0" applyFont="1" applyFill="1" applyBorder="1" applyAlignment="1">
      <alignment horizontal="center"/>
    </xf>
    <xf numFmtId="0" fontId="23" fillId="6" borderId="55" xfId="0" applyFont="1" applyFill="1" applyBorder="1" applyAlignment="1">
      <alignment horizontal="center"/>
    </xf>
    <xf numFmtId="0" fontId="23" fillId="5" borderId="55" xfId="0" applyFont="1" applyFill="1" applyBorder="1" applyAlignment="1">
      <alignment horizontal="center"/>
    </xf>
    <xf numFmtId="0" fontId="29" fillId="5" borderId="18" xfId="0" applyFont="1" applyFill="1" applyBorder="1" applyAlignment="1">
      <alignment horizontal="center"/>
    </xf>
    <xf numFmtId="0" fontId="27" fillId="7" borderId="18" xfId="0" applyFont="1" applyFill="1" applyBorder="1" applyAlignment="1">
      <alignment horizontal="center"/>
    </xf>
    <xf numFmtId="0" fontId="28" fillId="7" borderId="55" xfId="0" applyFont="1" applyFill="1" applyBorder="1" applyAlignment="1">
      <alignment horizontal="center"/>
    </xf>
    <xf numFmtId="0" fontId="0" fillId="0" borderId="56" xfId="0" applyBorder="1">
      <alignment vertical="center"/>
    </xf>
    <xf numFmtId="0" fontId="0" fillId="0" borderId="57" xfId="0" applyBorder="1">
      <alignment vertical="center"/>
    </xf>
    <xf numFmtId="0" fontId="27" fillId="3" borderId="21" xfId="0" applyFont="1" applyFill="1" applyBorder="1" applyAlignment="1">
      <alignment horizontal="center"/>
    </xf>
    <xf numFmtId="0" fontId="28" fillId="0" borderId="41" xfId="0" applyFont="1" applyFill="1" applyBorder="1" applyAlignment="1">
      <alignment horizontal="center"/>
    </xf>
    <xf numFmtId="0" fontId="23" fillId="0" borderId="41" xfId="0" applyFont="1" applyBorder="1">
      <alignment vertical="center"/>
    </xf>
    <xf numFmtId="1" fontId="19" fillId="0" borderId="56" xfId="0" applyNumberFormat="1" applyFont="1" applyFill="1" applyBorder="1" applyAlignment="1">
      <alignment horizontal="center" vertical="center"/>
    </xf>
    <xf numFmtId="1" fontId="19" fillId="0" borderId="41" xfId="0" applyNumberFormat="1" applyFont="1" applyFill="1" applyBorder="1" applyAlignment="1">
      <alignment horizontal="center" vertical="center"/>
    </xf>
    <xf numFmtId="2" fontId="28" fillId="7" borderId="3" xfId="0" applyNumberFormat="1" applyFont="1" applyFill="1" applyBorder="1" applyAlignment="1">
      <alignment horizontal="center"/>
    </xf>
    <xf numFmtId="1" fontId="0" fillId="0" borderId="0" xfId="0" applyNumberFormat="1" applyBorder="1">
      <alignment vertical="center"/>
    </xf>
    <xf numFmtId="0" fontId="0" fillId="0" borderId="11" xfId="0" applyBorder="1">
      <alignment vertical="center"/>
    </xf>
    <xf numFmtId="1" fontId="33" fillId="0" borderId="28" xfId="0" applyNumberFormat="1" applyFont="1" applyFill="1" applyBorder="1" applyAlignment="1">
      <alignment horizontal="center" vertical="center"/>
    </xf>
    <xf numFmtId="1" fontId="33" fillId="0" borderId="58" xfId="0" applyNumberFormat="1" applyFont="1" applyFill="1" applyBorder="1" applyAlignment="1">
      <alignment horizontal="center" vertical="center"/>
    </xf>
    <xf numFmtId="0" fontId="32" fillId="0" borderId="59" xfId="0" applyFont="1" applyFill="1" applyBorder="1" applyAlignment="1">
      <alignment horizontal="left" vertical="center"/>
    </xf>
    <xf numFmtId="0" fontId="0" fillId="0" borderId="20" xfId="0" applyBorder="1" applyAlignment="1">
      <alignment horizontal="left" vertical="center"/>
    </xf>
    <xf numFmtId="1" fontId="33" fillId="0" borderId="37" xfId="0" applyNumberFormat="1" applyFont="1" applyFill="1" applyBorder="1" applyAlignment="1">
      <alignment horizontal="center" vertical="center"/>
    </xf>
    <xf numFmtId="0" fontId="32" fillId="0" borderId="12" xfId="0" applyFont="1" applyFill="1" applyBorder="1" applyAlignment="1">
      <alignment vertical="center"/>
    </xf>
    <xf numFmtId="0" fontId="0" fillId="0" borderId="13" xfId="0" applyBorder="1" applyAlignment="1">
      <alignment vertical="center"/>
    </xf>
    <xf numFmtId="1" fontId="33" fillId="0" borderId="26" xfId="0" applyNumberFormat="1" applyFont="1" applyFill="1" applyBorder="1" applyAlignment="1">
      <alignment horizontal="center" vertical="center"/>
    </xf>
    <xf numFmtId="1" fontId="33" fillId="0" borderId="31" xfId="0" applyNumberFormat="1" applyFont="1" applyFill="1" applyBorder="1" applyAlignment="1">
      <alignment horizontal="center" vertical="center"/>
    </xf>
    <xf numFmtId="1" fontId="33" fillId="0" borderId="33" xfId="0" applyNumberFormat="1" applyFont="1" applyBorder="1" applyAlignment="1">
      <alignment horizontal="center" vertical="center"/>
    </xf>
    <xf numFmtId="1" fontId="33" fillId="0" borderId="20" xfId="0" applyNumberFormat="1" applyFont="1" applyBorder="1" applyAlignment="1">
      <alignment horizontal="center" vertical="center"/>
    </xf>
    <xf numFmtId="1" fontId="33" fillId="0" borderId="58" xfId="0" applyNumberFormat="1" applyFont="1" applyBorder="1" applyAlignment="1">
      <alignment horizontal="center" vertical="center"/>
    </xf>
    <xf numFmtId="1" fontId="33" fillId="0" borderId="37" xfId="0" applyNumberFormat="1" applyFont="1" applyBorder="1" applyAlignment="1">
      <alignment horizontal="center" vertical="center"/>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1" fillId="0" borderId="1" xfId="0" applyFont="1" applyFill="1" applyBorder="1" applyAlignment="1">
      <alignment horizontal="center" vertical="center"/>
    </xf>
    <xf numFmtId="14" fontId="0" fillId="0" borderId="0" xfId="0" applyNumberFormat="1" applyBorder="1" applyAlignment="1">
      <alignment horizontal="left"/>
    </xf>
    <xf numFmtId="14" fontId="11" fillId="0" borderId="0" xfId="0" applyNumberFormat="1" applyFont="1" applyBorder="1" applyAlignment="1">
      <alignment horizontal="left" vertical="center"/>
    </xf>
    <xf numFmtId="14" fontId="0" fillId="0" borderId="0" xfId="0" applyNumberFormat="1" applyBorder="1" applyAlignment="1">
      <alignment horizontal="left" vertical="center"/>
    </xf>
    <xf numFmtId="0" fontId="7" fillId="0" borderId="4" xfId="0" applyFont="1" applyBorder="1">
      <alignment vertical="center"/>
    </xf>
    <xf numFmtId="14" fontId="7" fillId="0" borderId="0" xfId="0" applyNumberFormat="1" applyFont="1" applyBorder="1" applyAlignment="1">
      <alignment horizontal="left" vertical="center"/>
    </xf>
    <xf numFmtId="0" fontId="7" fillId="0" borderId="8" xfId="0" applyFont="1" applyBorder="1">
      <alignment vertical="center"/>
    </xf>
    <xf numFmtId="0" fontId="7" fillId="0" borderId="0" xfId="0" applyFont="1" applyBorder="1" applyAlignment="1">
      <alignment horizontal="center"/>
    </xf>
    <xf numFmtId="0" fontId="7" fillId="0" borderId="0" xfId="0" applyFont="1">
      <alignment vertical="center"/>
    </xf>
    <xf numFmtId="0" fontId="7" fillId="0" borderId="0" xfId="0" applyFont="1" applyFill="1">
      <alignment vertical="center"/>
    </xf>
    <xf numFmtId="0" fontId="7" fillId="0" borderId="0" xfId="0" applyFont="1" applyFill="1" applyBorder="1" applyAlignment="1">
      <alignment horizontal="center"/>
    </xf>
    <xf numFmtId="0" fontId="7" fillId="0" borderId="0" xfId="0" applyFont="1" applyFill="1" applyBorder="1">
      <alignment vertical="center"/>
    </xf>
    <xf numFmtId="2" fontId="0" fillId="0" borderId="0" xfId="0" applyNumberFormat="1" applyBorder="1" applyAlignment="1">
      <alignment horizontal="center" vertical="center"/>
    </xf>
    <xf numFmtId="1" fontId="0" fillId="0" borderId="0" xfId="0" applyNumberFormat="1" applyBorder="1" applyAlignment="1">
      <alignment horizontal="center" vertical="center"/>
    </xf>
    <xf numFmtId="0" fontId="11" fillId="0" borderId="0" xfId="0" applyFont="1" applyFill="1" applyBorder="1" applyAlignment="1">
      <alignment horizontal="left"/>
    </xf>
    <xf numFmtId="49" fontId="11" fillId="0" borderId="0" xfId="0" applyNumberFormat="1" applyFont="1" applyBorder="1" applyAlignment="1">
      <alignment horizontal="left" vertical="center" wrapText="1"/>
    </xf>
    <xf numFmtId="49" fontId="11" fillId="0" borderId="0" xfId="0" applyNumberFormat="1" applyFont="1" applyFill="1" applyBorder="1" applyAlignment="1">
      <alignment horizontal="left" vertical="center" wrapText="1"/>
    </xf>
    <xf numFmtId="0" fontId="32" fillId="0" borderId="0" xfId="0" applyFont="1" applyFill="1" applyAlignment="1">
      <alignment vertical="center"/>
    </xf>
    <xf numFmtId="1" fontId="19" fillId="8" borderId="60" xfId="0" applyNumberFormat="1" applyFont="1" applyFill="1" applyBorder="1" applyAlignment="1">
      <alignment horizontal="center" vertical="center"/>
    </xf>
    <xf numFmtId="164" fontId="19" fillId="9" borderId="60" xfId="0" applyNumberFormat="1" applyFont="1" applyFill="1" applyBorder="1" applyAlignment="1">
      <alignment horizontal="center" vertical="center"/>
    </xf>
    <xf numFmtId="1" fontId="19" fillId="2" borderId="60" xfId="0" applyNumberFormat="1" applyFont="1" applyFill="1" applyBorder="1" applyAlignment="1">
      <alignment horizontal="center" vertical="center"/>
    </xf>
    <xf numFmtId="0" fontId="11" fillId="0" borderId="10" xfId="0" applyFont="1" applyFill="1" applyBorder="1" applyAlignment="1">
      <alignment horizontal="center" vertical="center"/>
    </xf>
    <xf numFmtId="0" fontId="0" fillId="0" borderId="20" xfId="0" applyBorder="1" applyAlignment="1">
      <alignment horizontal="center" vertical="center"/>
    </xf>
    <xf numFmtId="0" fontId="0" fillId="0" borderId="15" xfId="0" applyBorder="1" applyAlignment="1">
      <alignment horizontal="center" vertical="center"/>
    </xf>
    <xf numFmtId="0" fontId="0" fillId="0" borderId="61" xfId="0" applyBorder="1" applyAlignment="1">
      <alignment horizontal="center" vertical="center"/>
    </xf>
    <xf numFmtId="0" fontId="11" fillId="0" borderId="28" xfId="0" applyFont="1" applyFill="1" applyBorder="1" applyAlignment="1">
      <alignment horizontal="center" vertical="center"/>
    </xf>
    <xf numFmtId="0" fontId="11" fillId="0" borderId="12" xfId="0" applyFont="1" applyFill="1" applyBorder="1" applyAlignment="1">
      <alignment horizontal="center"/>
    </xf>
    <xf numFmtId="0" fontId="2" fillId="0" borderId="12" xfId="0" applyFont="1" applyFill="1" applyBorder="1" applyAlignment="1">
      <alignment horizontal="center" vertical="center"/>
    </xf>
    <xf numFmtId="0" fontId="31" fillId="0" borderId="29" xfId="0" applyFont="1" applyBorder="1">
      <alignment vertical="center"/>
    </xf>
    <xf numFmtId="0" fontId="31" fillId="0" borderId="27" xfId="0" applyFont="1" applyBorder="1">
      <alignment vertical="center"/>
    </xf>
    <xf numFmtId="0" fontId="31" fillId="0" borderId="62" xfId="0" applyFont="1" applyBorder="1">
      <alignment vertical="center"/>
    </xf>
    <xf numFmtId="0" fontId="38" fillId="0" borderId="26" xfId="0" applyFont="1" applyFill="1" applyBorder="1" applyAlignment="1">
      <alignment horizontal="center" vertical="center" wrapText="1"/>
    </xf>
    <xf numFmtId="0" fontId="11" fillId="0" borderId="63" xfId="0" applyFont="1" applyFill="1" applyBorder="1" applyAlignment="1">
      <alignment horizontal="center" vertical="center"/>
    </xf>
    <xf numFmtId="0" fontId="2" fillId="0" borderId="0" xfId="0" applyFont="1">
      <alignment vertical="center"/>
    </xf>
    <xf numFmtId="0" fontId="0" fillId="0" borderId="26" xfId="0" applyBorder="1">
      <alignment vertical="center"/>
    </xf>
    <xf numFmtId="0" fontId="0" fillId="0" borderId="10" xfId="0" applyFill="1" applyBorder="1" applyAlignment="1"/>
    <xf numFmtId="0" fontId="0" fillId="0" borderId="4" xfId="0" applyFill="1" applyBorder="1" applyAlignment="1"/>
    <xf numFmtId="0" fontId="0" fillId="0" borderId="5" xfId="0" applyFill="1" applyBorder="1" applyAlignment="1"/>
    <xf numFmtId="0" fontId="0" fillId="0" borderId="6" xfId="0" applyFill="1" applyBorder="1" applyAlignment="1"/>
    <xf numFmtId="0" fontId="0" fillId="0" borderId="7" xfId="0" applyFill="1" applyBorder="1" applyAlignment="1"/>
    <xf numFmtId="0" fontId="11" fillId="0" borderId="11" xfId="0" applyFont="1" applyFill="1" applyBorder="1" applyAlignment="1">
      <alignment horizontal="center" vertical="center"/>
    </xf>
    <xf numFmtId="0" fontId="11" fillId="0" borderId="58" xfId="0" applyFont="1" applyFill="1" applyBorder="1" applyAlignment="1">
      <alignment horizontal="center" vertical="center"/>
    </xf>
    <xf numFmtId="0" fontId="11" fillId="0" borderId="64" xfId="0" applyFont="1" applyFill="1" applyBorder="1" applyAlignment="1">
      <alignment horizontal="center" vertical="center"/>
    </xf>
    <xf numFmtId="0" fontId="11" fillId="0" borderId="12" xfId="0" applyFont="1" applyFill="1" applyBorder="1" applyAlignment="1">
      <alignment horizontal="center" vertical="center"/>
    </xf>
    <xf numFmtId="0" fontId="2" fillId="0" borderId="0" xfId="0" applyFont="1" applyAlignment="1">
      <alignment horizontal="center" vertical="center"/>
    </xf>
    <xf numFmtId="0" fontId="26" fillId="0" borderId="15" xfId="0" applyFont="1" applyBorder="1" applyAlignment="1" applyProtection="1">
      <alignment horizontal="center" vertical="center"/>
    </xf>
    <xf numFmtId="0" fontId="26" fillId="0" borderId="2" xfId="0" applyFont="1" applyBorder="1" applyAlignment="1" applyProtection="1">
      <alignment horizontal="center" vertical="center"/>
    </xf>
    <xf numFmtId="0" fontId="0" fillId="0" borderId="4" xfId="0" applyBorder="1" applyAlignment="1">
      <alignment horizontal="center"/>
    </xf>
    <xf numFmtId="0" fontId="0" fillId="0" borderId="0" xfId="0" applyAlignment="1" applyProtection="1">
      <alignment horizontal="center" vertical="center"/>
      <protection locked="0"/>
    </xf>
    <xf numFmtId="0" fontId="0" fillId="0" borderId="0" xfId="0" applyProtection="1">
      <alignment vertical="center"/>
      <protection locked="0"/>
    </xf>
    <xf numFmtId="0" fontId="0" fillId="0" borderId="0" xfId="0" applyAlignment="1" applyProtection="1">
      <alignment vertical="center"/>
      <protection locked="0"/>
    </xf>
    <xf numFmtId="0" fontId="1" fillId="0" borderId="50" xfId="0" applyFont="1" applyBorder="1" applyAlignment="1" applyProtection="1">
      <alignment horizontal="center" vertical="center"/>
    </xf>
    <xf numFmtId="0" fontId="1" fillId="0" borderId="52" xfId="0" applyFont="1" applyBorder="1" applyAlignment="1" applyProtection="1">
      <alignment horizontal="center" vertical="center"/>
    </xf>
    <xf numFmtId="0" fontId="11" fillId="0" borderId="50" xfId="0" applyFont="1" applyFill="1" applyBorder="1" applyAlignment="1" applyProtection="1">
      <alignment horizontal="center" vertical="center"/>
      <protection locked="0"/>
    </xf>
    <xf numFmtId="0" fontId="11" fillId="0" borderId="25" xfId="0" applyFont="1" applyFill="1" applyBorder="1" applyAlignment="1" applyProtection="1">
      <alignment horizontal="center" vertical="center"/>
      <protection locked="0"/>
    </xf>
    <xf numFmtId="0" fontId="11" fillId="0" borderId="51" xfId="0" applyFont="1" applyFill="1" applyBorder="1" applyAlignment="1" applyProtection="1">
      <alignment horizontal="center" vertical="center"/>
      <protection locked="0"/>
    </xf>
    <xf numFmtId="0" fontId="11" fillId="0" borderId="52" xfId="0" applyFont="1" applyFill="1" applyBorder="1" applyAlignment="1" applyProtection="1">
      <alignment horizontal="center" vertical="center"/>
      <protection locked="0"/>
    </xf>
    <xf numFmtId="0" fontId="11" fillId="0" borderId="2" xfId="0" applyFont="1" applyFill="1" applyBorder="1" applyAlignment="1" applyProtection="1">
      <alignment horizontal="center" vertical="center"/>
      <protection locked="0"/>
    </xf>
    <xf numFmtId="0" fontId="11" fillId="0" borderId="49" xfId="0" applyFont="1" applyFill="1" applyBorder="1" applyAlignment="1" applyProtection="1">
      <alignment horizontal="center" vertical="center"/>
      <protection locked="0"/>
    </xf>
    <xf numFmtId="0" fontId="11" fillId="0" borderId="65" xfId="0" applyFont="1" applyFill="1" applyBorder="1" applyAlignment="1" applyProtection="1">
      <alignment horizontal="center" vertical="center"/>
      <protection locked="0"/>
    </xf>
    <xf numFmtId="0" fontId="11" fillId="0" borderId="22" xfId="0" applyFont="1" applyFill="1" applyBorder="1" applyAlignment="1" applyProtection="1">
      <alignment horizontal="center" vertical="center"/>
      <protection locked="0"/>
    </xf>
    <xf numFmtId="0" fontId="11" fillId="0" borderId="17" xfId="0" applyFont="1" applyFill="1" applyBorder="1" applyAlignment="1" applyProtection="1">
      <alignment horizontal="center" vertical="center"/>
      <protection locked="0"/>
    </xf>
    <xf numFmtId="0" fontId="2" fillId="0" borderId="0" xfId="0" applyFont="1" applyFill="1" applyAlignment="1">
      <alignment horizontal="center" vertical="center"/>
    </xf>
    <xf numFmtId="0" fontId="39" fillId="0" borderId="0" xfId="1" applyFont="1" applyFill="1" applyAlignment="1" applyProtection="1">
      <alignment horizontal="center" vertical="center"/>
    </xf>
    <xf numFmtId="0" fontId="2" fillId="0" borderId="0" xfId="0" applyFont="1" applyFill="1">
      <alignment vertical="center"/>
    </xf>
    <xf numFmtId="0" fontId="2" fillId="0" borderId="0" xfId="0" applyFont="1" applyFill="1" applyAlignment="1">
      <alignment vertical="center"/>
    </xf>
    <xf numFmtId="0" fontId="2" fillId="0" borderId="29" xfId="0" applyFont="1" applyFill="1" applyBorder="1" applyAlignment="1">
      <alignment vertical="center"/>
    </xf>
    <xf numFmtId="0" fontId="2" fillId="0" borderId="29" xfId="0" applyFont="1" applyFill="1" applyBorder="1">
      <alignment vertical="center"/>
    </xf>
    <xf numFmtId="0" fontId="2" fillId="0" borderId="27" xfId="0" applyFont="1" applyFill="1" applyBorder="1">
      <alignment vertical="center"/>
    </xf>
    <xf numFmtId="0" fontId="11" fillId="0" borderId="0" xfId="0" applyFont="1" applyFill="1">
      <alignment vertical="center"/>
    </xf>
    <xf numFmtId="0" fontId="11" fillId="0" borderId="0" xfId="0" applyFont="1">
      <alignment vertical="center"/>
    </xf>
    <xf numFmtId="0" fontId="2" fillId="0" borderId="0" xfId="0" applyFont="1" applyFill="1" applyBorder="1">
      <alignment vertical="center"/>
    </xf>
    <xf numFmtId="0" fontId="2" fillId="8" borderId="62" xfId="0" applyFont="1" applyFill="1" applyBorder="1" applyAlignment="1">
      <alignment vertical="center"/>
    </xf>
    <xf numFmtId="0" fontId="17" fillId="0" borderId="4" xfId="0" applyFont="1" applyBorder="1" applyAlignment="1">
      <alignment vertical="center" wrapText="1"/>
    </xf>
    <xf numFmtId="0" fontId="1" fillId="0" borderId="4" xfId="0" applyFont="1" applyBorder="1" applyAlignment="1">
      <alignment horizontal="center" vertical="center"/>
    </xf>
    <xf numFmtId="0" fontId="7" fillId="0" borderId="4" xfId="0" applyFont="1" applyBorder="1" applyAlignment="1">
      <alignment horizontal="center"/>
    </xf>
    <xf numFmtId="0" fontId="0" fillId="0" borderId="4" xfId="0" applyBorder="1" applyAlignment="1">
      <alignment horizontal="center" vertical="center"/>
    </xf>
    <xf numFmtId="0" fontId="11" fillId="0" borderId="50" xfId="0" applyFont="1" applyBorder="1" applyAlignment="1" applyProtection="1">
      <alignment horizontal="left" vertical="center"/>
    </xf>
    <xf numFmtId="0" fontId="0" fillId="0" borderId="1" xfId="0" applyBorder="1" applyAlignment="1" applyProtection="1">
      <alignment horizontal="center" vertical="center"/>
    </xf>
    <xf numFmtId="0" fontId="1" fillId="0" borderId="25" xfId="0" applyFont="1" applyBorder="1" applyAlignment="1" applyProtection="1">
      <alignment horizontal="center" vertical="center"/>
    </xf>
    <xf numFmtId="2" fontId="0" fillId="0" borderId="0" xfId="0" quotePrefix="1" applyNumberFormat="1" applyAlignment="1" applyProtection="1">
      <alignment horizontal="center" vertical="center"/>
      <protection locked="0"/>
    </xf>
    <xf numFmtId="0" fontId="11" fillId="0" borderId="55" xfId="0" applyFont="1" applyFill="1" applyBorder="1" applyAlignment="1">
      <alignment horizontal="center" vertical="center" wrapText="1"/>
    </xf>
    <xf numFmtId="0" fontId="0" fillId="0" borderId="38" xfId="0" applyBorder="1" applyAlignment="1">
      <alignment vertical="center" wrapText="1"/>
    </xf>
    <xf numFmtId="0" fontId="0" fillId="0" borderId="24" xfId="0" applyBorder="1" applyAlignment="1">
      <alignment vertical="center" wrapText="1"/>
    </xf>
    <xf numFmtId="0" fontId="11" fillId="0" borderId="18" xfId="0" applyFont="1" applyBorder="1" applyAlignment="1">
      <alignment vertical="top" wrapText="1"/>
    </xf>
    <xf numFmtId="0" fontId="0" fillId="0" borderId="20" xfId="0" applyBorder="1" applyAlignment="1">
      <alignment vertical="top" wrapText="1"/>
    </xf>
    <xf numFmtId="0" fontId="0" fillId="0" borderId="53" xfId="0" applyBorder="1" applyAlignment="1">
      <alignment vertical="top" wrapText="1"/>
    </xf>
    <xf numFmtId="0" fontId="0" fillId="0" borderId="42" xfId="0" applyBorder="1" applyAlignment="1">
      <alignment vertical="center" wrapText="1"/>
    </xf>
    <xf numFmtId="0" fontId="0" fillId="0" borderId="38" xfId="0" applyFill="1" applyBorder="1" applyAlignment="1">
      <alignment horizontal="left" vertical="center" wrapText="1"/>
    </xf>
    <xf numFmtId="0" fontId="15" fillId="0" borderId="55" xfId="0" applyFont="1" applyFill="1" applyBorder="1" applyAlignment="1" applyProtection="1">
      <alignment horizontal="center" vertical="center" wrapText="1"/>
      <protection locked="0"/>
    </xf>
    <xf numFmtId="0" fontId="0" fillId="0" borderId="38" xfId="0" applyBorder="1" applyAlignment="1">
      <alignment horizontal="center" vertical="center" wrapText="1"/>
    </xf>
    <xf numFmtId="0" fontId="0" fillId="0" borderId="24" xfId="0" applyBorder="1" applyAlignment="1">
      <alignment horizontal="center" vertical="center" wrapText="1"/>
    </xf>
    <xf numFmtId="0" fontId="11" fillId="0" borderId="59" xfId="0" applyFont="1" applyBorder="1" applyAlignment="1">
      <alignment horizontal="left" vertical="top" wrapText="1"/>
    </xf>
    <xf numFmtId="0" fontId="0" fillId="0" borderId="20" xfId="0" applyBorder="1" applyAlignment="1">
      <alignment horizontal="left" vertical="top" wrapText="1"/>
    </xf>
    <xf numFmtId="0" fontId="0" fillId="0" borderId="43" xfId="0" applyBorder="1" applyAlignment="1">
      <alignment horizontal="left" vertical="top" wrapText="1"/>
    </xf>
    <xf numFmtId="0" fontId="0" fillId="0" borderId="43" xfId="0" applyBorder="1" applyAlignment="1">
      <alignment vertical="top" wrapText="1"/>
    </xf>
    <xf numFmtId="0" fontId="11" fillId="0" borderId="66" xfId="0" applyFont="1" applyBorder="1" applyAlignment="1">
      <alignment horizontal="left" vertical="center" wrapText="1"/>
    </xf>
    <xf numFmtId="0" fontId="11" fillId="0" borderId="0" xfId="0" applyFont="1" applyBorder="1" applyAlignment="1">
      <alignment horizontal="left" vertical="center" wrapText="1"/>
    </xf>
    <xf numFmtId="0" fontId="11" fillId="0" borderId="41" xfId="0" applyFont="1" applyBorder="1" applyAlignment="1">
      <alignment horizontal="left" vertical="center" wrapText="1"/>
    </xf>
    <xf numFmtId="0" fontId="11" fillId="0" borderId="59" xfId="0" applyFont="1" applyBorder="1" applyAlignment="1">
      <alignment horizontal="left" vertical="center" wrapText="1"/>
    </xf>
    <xf numFmtId="0" fontId="11" fillId="0" borderId="20" xfId="0" applyFont="1" applyBorder="1" applyAlignment="1">
      <alignment horizontal="left" vertical="center" wrapText="1"/>
    </xf>
    <xf numFmtId="0" fontId="11" fillId="0" borderId="43" xfId="0" applyFont="1" applyBorder="1" applyAlignment="1">
      <alignment wrapText="1"/>
    </xf>
    <xf numFmtId="0" fontId="11" fillId="0" borderId="6" xfId="0" applyFont="1" applyBorder="1" applyAlignment="1">
      <alignment horizontal="left" vertical="top" wrapText="1"/>
    </xf>
    <xf numFmtId="0" fontId="11" fillId="0" borderId="0" xfId="0" applyFont="1" applyBorder="1" applyAlignment="1">
      <alignment horizontal="left" vertical="top" wrapText="1"/>
    </xf>
    <xf numFmtId="0" fontId="11" fillId="0" borderId="41" xfId="0" applyFont="1" applyBorder="1" applyAlignment="1">
      <alignment horizontal="left" vertical="top" wrapText="1"/>
    </xf>
    <xf numFmtId="0" fontId="14" fillId="0" borderId="66" xfId="0" applyFont="1" applyBorder="1" applyAlignment="1">
      <alignment horizontal="left" vertical="top" wrapText="1"/>
    </xf>
    <xf numFmtId="0" fontId="0" fillId="0" borderId="0" xfId="0" applyBorder="1" applyAlignment="1">
      <alignment horizontal="left" vertical="top" wrapText="1"/>
    </xf>
    <xf numFmtId="0" fontId="0" fillId="0" borderId="41" xfId="0" applyBorder="1" applyAlignment="1">
      <alignment horizontal="left" vertical="top" wrapText="1"/>
    </xf>
    <xf numFmtId="0" fontId="14" fillId="0" borderId="18" xfId="0" applyFont="1" applyBorder="1" applyAlignment="1">
      <alignment horizontal="left" vertical="top"/>
    </xf>
    <xf numFmtId="0" fontId="14" fillId="0" borderId="20" xfId="0" applyFont="1" applyBorder="1" applyAlignment="1">
      <alignment horizontal="left" vertical="top"/>
    </xf>
    <xf numFmtId="0" fontId="14" fillId="0" borderId="43" xfId="0" applyFont="1" applyBorder="1" applyAlignment="1">
      <alignment horizontal="left" vertical="top"/>
    </xf>
    <xf numFmtId="0" fontId="14" fillId="0" borderId="59" xfId="0" applyFont="1" applyBorder="1" applyAlignment="1">
      <alignment horizontal="left" vertical="top"/>
    </xf>
    <xf numFmtId="0" fontId="14" fillId="0" borderId="18" xfId="0" applyFont="1" applyBorder="1" applyAlignment="1">
      <alignment horizontal="left" vertical="top" wrapText="1"/>
    </xf>
    <xf numFmtId="0" fontId="0" fillId="0" borderId="7" xfId="0" applyBorder="1" applyAlignment="1">
      <alignment horizontal="left" vertical="top" wrapText="1"/>
    </xf>
    <xf numFmtId="0" fontId="5" fillId="0" borderId="39" xfId="0" applyFont="1" applyBorder="1" applyAlignment="1" applyProtection="1">
      <alignment horizontal="left" vertical="center" wrapText="1"/>
      <protection locked="0"/>
    </xf>
    <xf numFmtId="0" fontId="14" fillId="0" borderId="36" xfId="0" applyFont="1" applyFill="1" applyBorder="1" applyAlignment="1">
      <alignment horizontal="left" vertical="center"/>
    </xf>
    <xf numFmtId="0" fontId="14" fillId="0" borderId="33" xfId="0" applyFont="1" applyBorder="1" applyAlignment="1">
      <alignment horizontal="left" vertical="center"/>
    </xf>
    <xf numFmtId="0" fontId="5" fillId="0" borderId="1" xfId="0" applyFont="1" applyFill="1" applyBorder="1" applyAlignment="1">
      <alignment horizontal="left" vertical="center" wrapText="1"/>
    </xf>
    <xf numFmtId="0" fontId="0" fillId="0" borderId="33" xfId="0" applyBorder="1" applyAlignment="1">
      <alignment horizontal="left" vertical="center" wrapText="1"/>
    </xf>
    <xf numFmtId="0" fontId="0" fillId="0" borderId="44" xfId="0" applyBorder="1" applyAlignment="1">
      <alignment horizontal="left" vertical="center" wrapText="1"/>
    </xf>
    <xf numFmtId="0" fontId="0" fillId="0" borderId="0" xfId="0" applyAlignment="1">
      <alignment wrapText="1"/>
    </xf>
    <xf numFmtId="0" fontId="11" fillId="0" borderId="59" xfId="0" applyFont="1" applyBorder="1" applyAlignment="1">
      <alignment horizontal="left"/>
    </xf>
    <xf numFmtId="0" fontId="11" fillId="0" borderId="20" xfId="0" applyFont="1" applyBorder="1" applyAlignment="1">
      <alignment horizontal="left"/>
    </xf>
    <xf numFmtId="0" fontId="11" fillId="0" borderId="53" xfId="0" applyFont="1" applyBorder="1" applyAlignment="1">
      <alignment horizontal="left"/>
    </xf>
    <xf numFmtId="0" fontId="2" fillId="8" borderId="36" xfId="0" applyFont="1" applyFill="1" applyBorder="1" applyAlignment="1">
      <alignment horizontal="center" vertical="center" wrapText="1"/>
    </xf>
    <xf numFmtId="0" fontId="2" fillId="8" borderId="33" xfId="0" applyFont="1" applyFill="1" applyBorder="1" applyAlignment="1">
      <alignment horizontal="center" vertical="center" wrapText="1"/>
    </xf>
    <xf numFmtId="0" fontId="2" fillId="8" borderId="44" xfId="0" applyFont="1" applyFill="1" applyBorder="1" applyAlignment="1">
      <alignment horizontal="center" vertical="center" wrapText="1"/>
    </xf>
    <xf numFmtId="0" fontId="11" fillId="0" borderId="36" xfId="0" applyFont="1" applyFill="1"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0" fillId="0" borderId="33" xfId="0" applyFill="1" applyBorder="1" applyAlignment="1">
      <alignment horizontal="center" vertical="center" wrapText="1"/>
    </xf>
    <xf numFmtId="0" fontId="0" fillId="0" borderId="34" xfId="0" applyFill="1" applyBorder="1" applyAlignment="1">
      <alignment horizontal="center" vertical="center" wrapText="1"/>
    </xf>
    <xf numFmtId="1" fontId="0" fillId="0" borderId="1" xfId="0" applyNumberFormat="1" applyFill="1" applyBorder="1" applyAlignment="1">
      <alignment horizontal="center" vertical="center" wrapText="1"/>
    </xf>
    <xf numFmtId="0" fontId="0" fillId="0" borderId="44" xfId="0" applyBorder="1" applyAlignment="1">
      <alignment horizontal="center" vertical="center" wrapText="1"/>
    </xf>
    <xf numFmtId="0" fontId="37" fillId="0" borderId="4" xfId="0" applyFont="1" applyBorder="1" applyAlignment="1">
      <alignment vertical="center" wrapText="1"/>
    </xf>
    <xf numFmtId="0" fontId="0" fillId="0" borderId="4" xfId="0" applyBorder="1" applyAlignment="1">
      <alignment vertical="center" wrapText="1"/>
    </xf>
    <xf numFmtId="0" fontId="11" fillId="0" borderId="43" xfId="0" applyFont="1" applyBorder="1" applyAlignment="1">
      <alignment horizontal="left" vertical="center" wrapText="1"/>
    </xf>
    <xf numFmtId="0" fontId="11" fillId="0" borderId="18" xfId="0" applyFont="1" applyBorder="1" applyAlignment="1">
      <alignment horizontal="left" vertical="center" wrapText="1"/>
    </xf>
    <xf numFmtId="0" fontId="11" fillId="0" borderId="53" xfId="0" applyFont="1" applyBorder="1" applyAlignment="1">
      <alignment horizontal="left" vertical="center" wrapText="1"/>
    </xf>
    <xf numFmtId="0" fontId="11" fillId="0" borderId="39" xfId="0" applyFont="1" applyBorder="1" applyAlignment="1">
      <alignment vertical="center" wrapText="1"/>
    </xf>
    <xf numFmtId="0" fontId="0" fillId="0" borderId="38" xfId="0" applyBorder="1" applyAlignment="1">
      <alignment vertical="center"/>
    </xf>
    <xf numFmtId="0" fontId="0" fillId="0" borderId="24" xfId="0" applyBorder="1" applyAlignment="1">
      <alignment vertical="center"/>
    </xf>
    <xf numFmtId="0" fontId="11" fillId="0" borderId="59" xfId="0" applyFont="1" applyFill="1" applyBorder="1" applyAlignment="1">
      <alignment horizontal="left" vertical="center" wrapText="1"/>
    </xf>
    <xf numFmtId="0" fontId="11" fillId="0" borderId="20" xfId="0" applyFont="1" applyBorder="1">
      <alignment vertical="center"/>
    </xf>
    <xf numFmtId="0" fontId="11" fillId="0" borderId="53" xfId="0" applyFont="1" applyBorder="1">
      <alignment vertical="center"/>
    </xf>
    <xf numFmtId="0" fontId="11" fillId="0" borderId="55" xfId="0" applyFont="1" applyBorder="1" applyAlignment="1">
      <alignment horizontal="left" vertical="center" wrapText="1"/>
    </xf>
    <xf numFmtId="0" fontId="0" fillId="0" borderId="38" xfId="0" applyBorder="1" applyAlignment="1">
      <alignment horizontal="left" vertical="center" wrapText="1"/>
    </xf>
    <xf numFmtId="0" fontId="0" fillId="0" borderId="24" xfId="0" applyBorder="1" applyAlignment="1">
      <alignment horizontal="left" vertical="center" wrapText="1"/>
    </xf>
    <xf numFmtId="0" fontId="11" fillId="0" borderId="39" xfId="0" applyFont="1" applyBorder="1" applyAlignment="1">
      <alignment horizontal="left" vertical="center" wrapText="1"/>
    </xf>
    <xf numFmtId="0" fontId="0" fillId="0" borderId="42" xfId="0" applyBorder="1" applyAlignment="1">
      <alignment horizontal="left" vertical="center" wrapText="1"/>
    </xf>
    <xf numFmtId="0" fontId="0" fillId="0" borderId="18" xfId="0" applyBorder="1" applyAlignment="1">
      <alignment vertical="center" wrapText="1"/>
    </xf>
    <xf numFmtId="0" fontId="0" fillId="0" borderId="20" xfId="0" applyBorder="1" applyAlignment="1">
      <alignment vertical="center" wrapText="1"/>
    </xf>
    <xf numFmtId="0" fontId="0" fillId="0" borderId="53" xfId="0" applyBorder="1" applyAlignment="1">
      <alignment vertical="center" wrapText="1"/>
    </xf>
    <xf numFmtId="49" fontId="14" fillId="0" borderId="18" xfId="0" applyNumberFormat="1" applyFont="1" applyBorder="1" applyAlignment="1">
      <alignment horizontal="left" vertical="center" wrapText="1"/>
    </xf>
    <xf numFmtId="49" fontId="11" fillId="0" borderId="20" xfId="0" applyNumberFormat="1" applyFont="1" applyBorder="1" applyAlignment="1">
      <alignment horizontal="left" vertical="center" wrapText="1"/>
    </xf>
    <xf numFmtId="49" fontId="11" fillId="0" borderId="53" xfId="0" applyNumberFormat="1" applyFont="1" applyBorder="1" applyAlignment="1">
      <alignment horizontal="left" vertical="center" wrapText="1"/>
    </xf>
    <xf numFmtId="49" fontId="14" fillId="0" borderId="55" xfId="0" applyNumberFormat="1" applyFont="1" applyBorder="1" applyAlignment="1">
      <alignment horizontal="left" vertical="center" wrapText="1"/>
    </xf>
    <xf numFmtId="0" fontId="1" fillId="0" borderId="39" xfId="0" applyFont="1" applyBorder="1" applyAlignment="1">
      <alignment horizontal="left" vertical="center" wrapText="1"/>
    </xf>
    <xf numFmtId="0" fontId="0" fillId="0" borderId="55" xfId="0" applyBorder="1" applyAlignment="1">
      <alignment vertical="center" wrapText="1"/>
    </xf>
    <xf numFmtId="0" fontId="11" fillId="0" borderId="39" xfId="0" applyFont="1" applyBorder="1" applyAlignment="1" applyProtection="1">
      <alignment horizontal="left" vertical="center" wrapText="1"/>
      <protection locked="0"/>
    </xf>
    <xf numFmtId="0" fontId="11" fillId="0" borderId="55" xfId="0" applyFont="1" applyBorder="1" applyAlignment="1" applyProtection="1">
      <alignment horizontal="left" vertical="center" wrapText="1"/>
      <protection locked="0"/>
    </xf>
    <xf numFmtId="0" fontId="18" fillId="0" borderId="39" xfId="0" applyFont="1" applyBorder="1" applyAlignment="1" applyProtection="1">
      <alignment horizontal="left" vertical="center" wrapText="1"/>
      <protection locked="0"/>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6" fillId="0" borderId="55" xfId="0" applyFont="1" applyBorder="1" applyAlignment="1" applyProtection="1">
      <alignment horizontal="center" vertical="center" wrapText="1"/>
      <protection locked="0"/>
    </xf>
    <xf numFmtId="0" fontId="0" fillId="0" borderId="42" xfId="0" applyBorder="1" applyAlignment="1">
      <alignment horizontal="center" vertical="center" wrapText="1"/>
    </xf>
    <xf numFmtId="0" fontId="15" fillId="0" borderId="55" xfId="0" applyFont="1" applyBorder="1" applyAlignment="1" applyProtection="1">
      <alignment horizontal="center" vertical="center" wrapText="1"/>
      <protection locked="0"/>
    </xf>
    <xf numFmtId="0" fontId="0" fillId="0" borderId="53" xfId="0" applyBorder="1" applyAlignment="1">
      <alignment horizontal="left" vertical="top"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3"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1" fillId="0" borderId="18" xfId="0" applyFont="1" applyBorder="1" applyAlignment="1">
      <alignment horizontal="left" vertical="top" wrapText="1"/>
    </xf>
    <xf numFmtId="0" fontId="11" fillId="0" borderId="59" xfId="0" applyFont="1" applyBorder="1" applyAlignment="1" applyProtection="1">
      <alignment horizontal="left" vertical="center" wrapText="1"/>
      <protection locked="0"/>
    </xf>
    <xf numFmtId="0" fontId="11" fillId="0" borderId="20" xfId="0" applyFont="1" applyBorder="1" applyAlignment="1" applyProtection="1">
      <alignment horizontal="left" vertical="center" wrapText="1"/>
      <protection locked="0"/>
    </xf>
    <xf numFmtId="0" fontId="11" fillId="0" borderId="43" xfId="0" applyFont="1" applyBorder="1" applyAlignment="1" applyProtection="1">
      <alignment horizontal="left" vertical="center" wrapText="1"/>
      <protection locked="0"/>
    </xf>
    <xf numFmtId="0" fontId="11" fillId="0" borderId="6"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11" fillId="0" borderId="41" xfId="0" applyFont="1" applyBorder="1" applyAlignment="1" applyProtection="1">
      <alignment horizontal="left" vertical="center" wrapText="1"/>
      <protection locked="0"/>
    </xf>
    <xf numFmtId="0" fontId="11" fillId="0" borderId="38" xfId="0" applyFont="1" applyBorder="1" applyAlignment="1" applyProtection="1">
      <alignment horizontal="left" vertical="center" wrapText="1"/>
      <protection locked="0"/>
    </xf>
    <xf numFmtId="0" fontId="11" fillId="0" borderId="42" xfId="0" applyFont="1" applyBorder="1" applyAlignment="1" applyProtection="1">
      <alignment horizontal="left" vertical="center" wrapText="1"/>
      <protection locked="0"/>
    </xf>
    <xf numFmtId="0" fontId="11" fillId="0" borderId="38" xfId="0" applyFont="1" applyBorder="1" applyAlignment="1">
      <alignment horizontal="left" vertical="center" wrapText="1"/>
    </xf>
    <xf numFmtId="0" fontId="11" fillId="0" borderId="42" xfId="0" applyFont="1" applyBorder="1" applyAlignment="1">
      <alignment horizontal="left" vertical="center" wrapText="1"/>
    </xf>
    <xf numFmtId="0" fontId="1" fillId="0" borderId="10" xfId="0" applyFont="1" applyFill="1" applyBorder="1" applyAlignment="1">
      <alignment horizontal="left" vertical="top" wrapText="1"/>
    </xf>
    <xf numFmtId="0" fontId="0" fillId="0" borderId="4" xfId="0" applyBorder="1" applyAlignment="1">
      <alignment vertical="top"/>
    </xf>
    <xf numFmtId="0" fontId="0" fillId="0" borderId="56" xfId="0" applyBorder="1" applyAlignment="1">
      <alignment vertical="top"/>
    </xf>
    <xf numFmtId="0" fontId="0" fillId="0" borderId="39" xfId="0" applyBorder="1" applyAlignment="1">
      <alignment vertical="top"/>
    </xf>
    <xf numFmtId="0" fontId="0" fillId="0" borderId="38" xfId="0" applyBorder="1" applyAlignment="1">
      <alignment vertical="top"/>
    </xf>
    <xf numFmtId="0" fontId="0" fillId="0" borderId="42" xfId="0" applyBorder="1" applyAlignment="1">
      <alignment vertical="top"/>
    </xf>
    <xf numFmtId="0" fontId="0" fillId="0" borderId="54"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14" fontId="0" fillId="0" borderId="55" xfId="0" applyNumberFormat="1" applyBorder="1" applyAlignment="1">
      <alignment horizontal="center" vertical="center"/>
    </xf>
    <xf numFmtId="14" fontId="0" fillId="0" borderId="38" xfId="0" applyNumberFormat="1" applyBorder="1" applyAlignment="1">
      <alignment horizontal="center" vertical="center"/>
    </xf>
    <xf numFmtId="14" fontId="0" fillId="0" borderId="24" xfId="0" applyNumberFormat="1" applyBorder="1" applyAlignment="1">
      <alignment horizontal="center" vertical="center"/>
    </xf>
    <xf numFmtId="0" fontId="0" fillId="0" borderId="1" xfId="0" applyFill="1" applyBorder="1" applyAlignment="1">
      <alignment horizontal="left" vertical="center" wrapText="1"/>
    </xf>
    <xf numFmtId="0" fontId="0" fillId="8" borderId="33" xfId="0" applyFill="1" applyBorder="1" applyAlignment="1">
      <alignment horizontal="center" vertical="center" wrapText="1"/>
    </xf>
    <xf numFmtId="0" fontId="0" fillId="8" borderId="44" xfId="0" applyFill="1" applyBorder="1" applyAlignment="1">
      <alignment horizontal="center" vertical="center" wrapText="1"/>
    </xf>
    <xf numFmtId="0" fontId="14" fillId="0" borderId="36" xfId="0" applyFont="1" applyFill="1" applyBorder="1" applyAlignment="1">
      <alignment horizontal="left" vertical="center" wrapText="1"/>
    </xf>
    <xf numFmtId="0" fontId="14" fillId="0" borderId="33" xfId="0" applyFont="1" applyBorder="1" applyAlignment="1">
      <alignment horizontal="left" vertical="center" wrapText="1"/>
    </xf>
    <xf numFmtId="0" fontId="0" fillId="0" borderId="27" xfId="0" applyBorder="1" applyAlignment="1">
      <alignment horizontal="center" vertical="center"/>
    </xf>
    <xf numFmtId="0" fontId="2" fillId="8" borderId="12" xfId="0" applyFont="1" applyFill="1" applyBorder="1" applyAlignment="1">
      <alignment horizontal="center"/>
    </xf>
    <xf numFmtId="0" fontId="2" fillId="8" borderId="13" xfId="0" applyFont="1" applyFill="1" applyBorder="1" applyAlignment="1">
      <alignment horizontal="center"/>
    </xf>
    <xf numFmtId="0" fontId="2" fillId="8" borderId="14" xfId="0" applyFont="1" applyFill="1" applyBorder="1" applyAlignment="1">
      <alignment horizontal="center"/>
    </xf>
    <xf numFmtId="0" fontId="2" fillId="0" borderId="62" xfId="0" applyFont="1" applyBorder="1" applyAlignment="1">
      <alignment horizontal="center" vertical="center" wrapText="1"/>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0" fillId="0" borderId="40" xfId="0" applyBorder="1" applyAlignment="1">
      <alignment vertical="center"/>
    </xf>
    <xf numFmtId="0" fontId="0" fillId="0" borderId="33" xfId="0" applyBorder="1" applyAlignment="1">
      <alignment horizontal="left" vertical="center"/>
    </xf>
    <xf numFmtId="0" fontId="7" fillId="0" borderId="2" xfId="0" applyFont="1" applyBorder="1" applyAlignment="1">
      <alignment horizontal="center"/>
    </xf>
    <xf numFmtId="0" fontId="7" fillId="0" borderId="18" xfId="0" applyFont="1" applyBorder="1" applyAlignment="1">
      <alignment horizontal="center"/>
    </xf>
    <xf numFmtId="0" fontId="7" fillId="0" borderId="20" xfId="0" applyFont="1" applyBorder="1" applyAlignment="1">
      <alignment horizontal="center"/>
    </xf>
    <xf numFmtId="0" fontId="7" fillId="0" borderId="43" xfId="0" applyFont="1" applyBorder="1" applyAlignment="1">
      <alignment horizontal="center"/>
    </xf>
    <xf numFmtId="0" fontId="32" fillId="0" borderId="30" xfId="0" applyFont="1" applyFill="1" applyBorder="1" applyAlignment="1">
      <alignment horizontal="left" vertical="center"/>
    </xf>
    <xf numFmtId="0" fontId="0" fillId="0" borderId="31" xfId="0" applyBorder="1" applyAlignment="1">
      <alignment horizontal="left" vertical="center"/>
    </xf>
    <xf numFmtId="0" fontId="12" fillId="5" borderId="59" xfId="0" applyFont="1" applyFill="1" applyBorder="1" applyAlignment="1">
      <alignment horizontal="center" vertical="center"/>
    </xf>
    <xf numFmtId="0" fontId="12" fillId="5" borderId="20" xfId="0" applyFont="1" applyFill="1" applyBorder="1" applyAlignment="1">
      <alignment horizontal="center" vertical="center"/>
    </xf>
    <xf numFmtId="0" fontId="12" fillId="5" borderId="43" xfId="0" applyFont="1" applyFill="1" applyBorder="1" applyAlignment="1">
      <alignment horizontal="center" vertical="center"/>
    </xf>
    <xf numFmtId="0" fontId="24" fillId="5" borderId="39" xfId="0" applyFont="1" applyFill="1" applyBorder="1" applyAlignment="1">
      <alignment horizontal="center" vertical="center"/>
    </xf>
    <xf numFmtId="0" fontId="24" fillId="5" borderId="38" xfId="0" applyFont="1" applyFill="1" applyBorder="1" applyAlignment="1">
      <alignment horizontal="center" vertical="center"/>
    </xf>
    <xf numFmtId="0" fontId="24" fillId="5" borderId="42" xfId="0" applyFont="1" applyFill="1" applyBorder="1" applyAlignment="1">
      <alignment horizontal="center" vertical="center"/>
    </xf>
    <xf numFmtId="0" fontId="30" fillId="3" borderId="10" xfId="0" applyFont="1" applyFill="1" applyBorder="1" applyAlignment="1">
      <alignment horizontal="center" vertical="center"/>
    </xf>
    <xf numFmtId="0" fontId="30" fillId="3" borderId="4" xfId="0" applyFont="1" applyFill="1" applyBorder="1" applyAlignment="1">
      <alignment horizontal="center" vertical="center"/>
    </xf>
    <xf numFmtId="0" fontId="30" fillId="3" borderId="56" xfId="0" applyFont="1" applyFill="1" applyBorder="1" applyAlignment="1">
      <alignment horizontal="center" vertical="center"/>
    </xf>
    <xf numFmtId="0" fontId="12" fillId="6" borderId="59" xfId="0" applyFont="1" applyFill="1" applyBorder="1" applyAlignment="1">
      <alignment horizontal="center" vertical="center"/>
    </xf>
    <xf numFmtId="0" fontId="12" fillId="6" borderId="20" xfId="0" applyFont="1" applyFill="1" applyBorder="1" applyAlignment="1">
      <alignment horizontal="center" vertical="center"/>
    </xf>
    <xf numFmtId="0" fontId="12" fillId="6" borderId="43" xfId="0" applyFont="1" applyFill="1" applyBorder="1" applyAlignment="1">
      <alignment horizontal="center" vertical="center"/>
    </xf>
    <xf numFmtId="0" fontId="24" fillId="6" borderId="39" xfId="0" applyFont="1" applyFill="1" applyBorder="1" applyAlignment="1">
      <alignment horizontal="center" vertical="center"/>
    </xf>
    <xf numFmtId="0" fontId="24" fillId="6" borderId="38" xfId="0" applyFont="1" applyFill="1" applyBorder="1" applyAlignment="1">
      <alignment horizontal="center" vertical="center"/>
    </xf>
    <xf numFmtId="0" fontId="24" fillId="6" borderId="42" xfId="0" applyFont="1" applyFill="1" applyBorder="1" applyAlignment="1">
      <alignment horizontal="center" vertical="center"/>
    </xf>
    <xf numFmtId="0" fontId="20" fillId="8" borderId="12" xfId="0" applyFont="1" applyFill="1" applyBorder="1" applyAlignment="1">
      <alignment horizontal="center" vertical="center"/>
    </xf>
    <xf numFmtId="0" fontId="20" fillId="8" borderId="13" xfId="0" applyFont="1" applyFill="1" applyBorder="1" applyAlignment="1">
      <alignment horizontal="center" vertical="center"/>
    </xf>
    <xf numFmtId="0" fontId="30" fillId="7" borderId="59" xfId="0" applyFont="1" applyFill="1" applyBorder="1" applyAlignment="1">
      <alignment horizontal="center" vertical="center"/>
    </xf>
    <xf numFmtId="0" fontId="30" fillId="7" borderId="20" xfId="0" applyFont="1" applyFill="1" applyBorder="1" applyAlignment="1">
      <alignment horizontal="center" vertical="center"/>
    </xf>
    <xf numFmtId="0" fontId="30" fillId="7" borderId="43" xfId="0" applyFont="1" applyFill="1" applyBorder="1" applyAlignment="1">
      <alignment horizontal="center" vertical="center"/>
    </xf>
    <xf numFmtId="0" fontId="20" fillId="9" borderId="12" xfId="0" applyFont="1" applyFill="1" applyBorder="1" applyAlignment="1">
      <alignment horizontal="center" vertical="center"/>
    </xf>
    <xf numFmtId="0" fontId="20" fillId="9" borderId="13" xfId="0" applyFont="1" applyFill="1" applyBorder="1" applyAlignment="1">
      <alignment horizontal="center" vertical="center"/>
    </xf>
    <xf numFmtId="0" fontId="19" fillId="2" borderId="12" xfId="0" applyFont="1" applyFill="1" applyBorder="1" applyAlignment="1">
      <alignment horizontal="center" vertical="center"/>
    </xf>
    <xf numFmtId="0" fontId="19" fillId="2" borderId="13" xfId="0" applyFont="1" applyFill="1" applyBorder="1" applyAlignment="1">
      <alignment horizontal="center" vertical="center"/>
    </xf>
    <xf numFmtId="0" fontId="19" fillId="2" borderId="14" xfId="0" applyFont="1" applyFill="1" applyBorder="1" applyAlignment="1">
      <alignment horizontal="center" vertical="center"/>
    </xf>
    <xf numFmtId="0" fontId="30" fillId="4" borderId="59" xfId="0" applyFont="1" applyFill="1" applyBorder="1" applyAlignment="1">
      <alignment horizontal="center" vertical="center"/>
    </xf>
    <xf numFmtId="0" fontId="30" fillId="4" borderId="20" xfId="0" applyFont="1" applyFill="1" applyBorder="1" applyAlignment="1">
      <alignment horizontal="center" vertical="center"/>
    </xf>
    <xf numFmtId="0" fontId="30" fillId="4" borderId="43" xfId="0" applyFont="1" applyFill="1" applyBorder="1" applyAlignment="1">
      <alignment horizontal="center" vertical="center"/>
    </xf>
    <xf numFmtId="0" fontId="22" fillId="4" borderId="39" xfId="0" applyFont="1" applyFill="1" applyBorder="1" applyAlignment="1">
      <alignment horizontal="center" vertical="center"/>
    </xf>
    <xf numFmtId="0" fontId="22" fillId="4" borderId="38" xfId="0" applyFont="1" applyFill="1" applyBorder="1" applyAlignment="1">
      <alignment horizontal="center" vertical="center"/>
    </xf>
    <xf numFmtId="0" fontId="22" fillId="4" borderId="42" xfId="0" applyFont="1" applyFill="1" applyBorder="1" applyAlignment="1">
      <alignment horizontal="center" vertical="center"/>
    </xf>
    <xf numFmtId="0" fontId="2" fillId="0" borderId="62" xfId="0" applyFont="1" applyBorder="1" applyAlignment="1">
      <alignment horizontal="center" vertical="center"/>
    </xf>
    <xf numFmtId="0" fontId="20" fillId="2" borderId="12" xfId="0" applyFont="1" applyFill="1" applyBorder="1" applyAlignment="1">
      <alignment horizontal="center" vertical="center"/>
    </xf>
    <xf numFmtId="0" fontId="20" fillId="2" borderId="13" xfId="0" applyFont="1" applyFill="1" applyBorder="1" applyAlignment="1">
      <alignment horizontal="center" vertical="center"/>
    </xf>
    <xf numFmtId="0" fontId="32" fillId="0" borderId="36" xfId="0" applyFont="1" applyFill="1" applyBorder="1" applyAlignment="1">
      <alignment horizontal="left" vertical="center"/>
    </xf>
    <xf numFmtId="0" fontId="32" fillId="0" borderId="12"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14" xfId="0" applyFont="1" applyFill="1" applyBorder="1" applyAlignment="1">
      <alignment horizontal="center" vertical="center"/>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32" fillId="0" borderId="14" xfId="0" applyFont="1" applyBorder="1" applyAlignment="1">
      <alignment horizontal="center" vertical="center"/>
    </xf>
    <xf numFmtId="0" fontId="12" fillId="0" borderId="12"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14" xfId="0" applyFont="1" applyFill="1" applyBorder="1" applyAlignment="1">
      <alignment horizontal="center" vertical="center"/>
    </xf>
    <xf numFmtId="0" fontId="0" fillId="0" borderId="34" xfId="0" applyBorder="1" applyAlignment="1">
      <alignment horizontal="center" vertical="center" wrapText="1"/>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0" fillId="0" borderId="23" xfId="0" applyBorder="1" applyAlignment="1">
      <alignment horizontal="center" vertical="center"/>
    </xf>
    <xf numFmtId="0" fontId="0" fillId="0" borderId="16" xfId="0" applyBorder="1" applyAlignment="1">
      <alignment horizontal="center" vertical="center"/>
    </xf>
    <xf numFmtId="0" fontId="0" fillId="0" borderId="35" xfId="0" applyBorder="1" applyAlignment="1">
      <alignment horizontal="center" vertical="center"/>
    </xf>
    <xf numFmtId="49" fontId="16" fillId="0" borderId="1" xfId="0" applyNumberFormat="1" applyFont="1" applyBorder="1" applyAlignment="1">
      <alignment horizontal="center" vertical="center" wrapText="1"/>
    </xf>
    <xf numFmtId="49" fontId="16" fillId="0" borderId="33" xfId="0" applyNumberFormat="1" applyFont="1" applyBorder="1" applyAlignment="1">
      <alignment horizontal="center" vertical="center" wrapText="1"/>
    </xf>
    <xf numFmtId="49" fontId="16" fillId="0" borderId="34" xfId="0" applyNumberFormat="1" applyFont="1" applyBorder="1" applyAlignment="1">
      <alignment horizontal="center" vertical="center" wrapText="1"/>
    </xf>
    <xf numFmtId="0" fontId="1" fillId="0" borderId="1" xfId="0" applyFont="1" applyBorder="1" applyAlignment="1">
      <alignment horizontal="center" vertical="center"/>
    </xf>
    <xf numFmtId="0" fontId="1" fillId="0" borderId="33" xfId="0" applyFont="1" applyBorder="1" applyAlignment="1">
      <alignment horizontal="center" vertical="center"/>
    </xf>
    <xf numFmtId="0" fontId="12" fillId="2" borderId="12" xfId="0" applyFont="1" applyFill="1" applyBorder="1" applyAlignment="1">
      <alignment horizontal="center" vertical="center"/>
    </xf>
    <xf numFmtId="0" fontId="12" fillId="2" borderId="13" xfId="0" applyFont="1" applyFill="1" applyBorder="1" applyAlignment="1">
      <alignment horizontal="center" vertical="center"/>
    </xf>
    <xf numFmtId="0" fontId="1" fillId="0" borderId="45" xfId="0" applyFont="1" applyBorder="1" applyAlignment="1">
      <alignment horizontal="center" vertical="center"/>
    </xf>
    <xf numFmtId="0" fontId="1" fillId="0" borderId="31" xfId="0" applyFont="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22" fillId="7" borderId="0"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38" xfId="0" applyFont="1" applyFill="1" applyBorder="1" applyAlignment="1">
      <alignment horizont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15" fillId="0" borderId="0" xfId="0" applyFont="1" applyAlignment="1">
      <alignment horizontal="left" vertical="center" wrapText="1"/>
    </xf>
    <xf numFmtId="0" fontId="11" fillId="0" borderId="0" xfId="0" applyFont="1" applyAlignment="1">
      <alignment horizontal="left" vertical="center" wrapText="1"/>
    </xf>
    <xf numFmtId="0" fontId="2" fillId="2" borderId="62" xfId="0" applyFont="1" applyFill="1" applyBorder="1" applyAlignment="1">
      <alignment horizontal="center" vertical="center"/>
    </xf>
    <xf numFmtId="0" fontId="0" fillId="0" borderId="27" xfId="0" applyBorder="1" applyAlignment="1">
      <alignment vertical="center"/>
    </xf>
    <xf numFmtId="0" fontId="0" fillId="0" borderId="27" xfId="0" applyBorder="1" applyAlignment="1">
      <alignment horizontal="center" vertical="center"/>
    </xf>
    <xf numFmtId="49" fontId="16" fillId="0" borderId="45" xfId="0" applyNumberFormat="1" applyFont="1" applyBorder="1" applyAlignment="1">
      <alignment horizontal="center" vertical="center" wrapText="1"/>
    </xf>
    <xf numFmtId="49" fontId="16" fillId="0" borderId="31" xfId="0" applyNumberFormat="1" applyFont="1" applyBorder="1" applyAlignment="1">
      <alignment horizontal="center" vertical="center" wrapText="1"/>
    </xf>
    <xf numFmtId="49" fontId="16" fillId="0" borderId="32"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1" fillId="0" borderId="34" xfId="0" applyFont="1" applyBorder="1" applyAlignment="1">
      <alignment horizontal="center" vertical="center" wrapText="1"/>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11" fillId="0" borderId="23" xfId="0" applyFont="1" applyBorder="1" applyAlignment="1">
      <alignment horizontal="center" vertical="center" wrapText="1"/>
    </xf>
    <xf numFmtId="0" fontId="11" fillId="0" borderId="35" xfId="0" applyFont="1" applyBorder="1" applyAlignment="1">
      <alignment horizontal="center" vertical="center" wrapText="1"/>
    </xf>
    <xf numFmtId="0" fontId="2" fillId="2" borderId="19"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5" xfId="0" applyFont="1" applyFill="1" applyBorder="1" applyAlignment="1">
      <alignment horizontal="center" vertical="center"/>
    </xf>
    <xf numFmtId="0" fontId="2" fillId="8" borderId="12" xfId="0" applyFont="1" applyFill="1" applyBorder="1" applyAlignment="1">
      <alignment horizontal="center"/>
    </xf>
    <xf numFmtId="0" fontId="2" fillId="8" borderId="13" xfId="0" applyFont="1" applyFill="1" applyBorder="1" applyAlignment="1">
      <alignment horizontal="center"/>
    </xf>
    <xf numFmtId="0" fontId="2" fillId="8" borderId="14" xfId="0" applyFont="1" applyFill="1" applyBorder="1" applyAlignment="1">
      <alignment horizontal="center"/>
    </xf>
    <xf numFmtId="0" fontId="2" fillId="0" borderId="62" xfId="0" applyFont="1" applyBorder="1" applyAlignment="1">
      <alignment horizontal="center" vertical="center" wrapText="1"/>
    </xf>
    <xf numFmtId="0" fontId="11" fillId="0" borderId="40" xfId="0" applyFont="1" applyBorder="1" applyAlignment="1">
      <alignment vertical="center"/>
    </xf>
    <xf numFmtId="0" fontId="22" fillId="3" borderId="0"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55" xfId="0" applyFont="1" applyFill="1" applyBorder="1" applyAlignment="1">
      <alignment horizontal="center" vertical="center"/>
    </xf>
    <xf numFmtId="0" fontId="11" fillId="0" borderId="1" xfId="0" applyFont="1" applyBorder="1" applyAlignment="1">
      <alignment horizontal="left" vertical="center"/>
    </xf>
    <xf numFmtId="0" fontId="11" fillId="0" borderId="34" xfId="0" applyFont="1" applyBorder="1" applyAlignment="1">
      <alignment horizontal="left" vertical="center"/>
    </xf>
    <xf numFmtId="0" fontId="2" fillId="2" borderId="21" xfId="0" applyFont="1" applyFill="1" applyBorder="1" applyAlignment="1">
      <alignment horizontal="center" vertical="center"/>
    </xf>
    <xf numFmtId="0" fontId="0" fillId="0" borderId="19" xfId="0" applyBorder="1" applyAlignment="1">
      <alignment horizontal="center" vertical="center"/>
    </xf>
    <xf numFmtId="0" fontId="2" fillId="2" borderId="67" xfId="0" applyFont="1" applyFill="1" applyBorder="1" applyAlignment="1">
      <alignment horizontal="center" vertical="center"/>
    </xf>
    <xf numFmtId="0" fontId="0" fillId="0" borderId="47" xfId="0" applyBorder="1" applyAlignment="1">
      <alignment horizontal="center" vertical="center"/>
    </xf>
    <xf numFmtId="0" fontId="2" fillId="2" borderId="54" xfId="0" applyFont="1" applyFill="1" applyBorder="1" applyAlignment="1">
      <alignment horizontal="center" vertical="center"/>
    </xf>
    <xf numFmtId="0" fontId="2" fillId="2" borderId="56" xfId="0" applyFont="1" applyFill="1" applyBorder="1" applyAlignment="1">
      <alignment horizontal="center" vertical="center"/>
    </xf>
    <xf numFmtId="0" fontId="0" fillId="0" borderId="55" xfId="0" applyBorder="1" applyAlignment="1">
      <alignment horizontal="center" vertical="center"/>
    </xf>
    <xf numFmtId="0" fontId="0" fillId="0" borderId="42" xfId="0" applyBorder="1" applyAlignment="1">
      <alignment horizontal="center" vertical="center"/>
    </xf>
    <xf numFmtId="0" fontId="2" fillId="2" borderId="2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0" fillId="0" borderId="40" xfId="0" applyBorder="1" applyAlignment="1">
      <alignment vertical="center"/>
    </xf>
    <xf numFmtId="0" fontId="22" fillId="10" borderId="0" xfId="0" applyFont="1" applyFill="1" applyBorder="1" applyAlignment="1">
      <alignment horizontal="center" vertical="center"/>
    </xf>
    <xf numFmtId="0" fontId="0" fillId="0" borderId="1" xfId="0" applyBorder="1" applyAlignment="1">
      <alignment horizontal="center" vertical="center" wrapText="1"/>
    </xf>
    <xf numFmtId="0" fontId="0" fillId="0" borderId="34" xfId="0" applyBorder="1" applyAlignment="1">
      <alignment vertical="center" wrapText="1"/>
    </xf>
    <xf numFmtId="0" fontId="11" fillId="0" borderId="34" xfId="0" applyFont="1" applyBorder="1" applyAlignment="1">
      <alignment vertical="center"/>
    </xf>
    <xf numFmtId="0" fontId="0" fillId="0" borderId="23" xfId="0" applyBorder="1" applyAlignment="1">
      <alignment horizontal="center" vertical="center" wrapText="1"/>
    </xf>
    <xf numFmtId="0" fontId="0" fillId="0" borderId="35" xfId="0" applyBorder="1" applyAlignment="1">
      <alignment horizontal="center" vertical="center" wrapText="1"/>
    </xf>
    <xf numFmtId="0" fontId="0" fillId="0" borderId="3" xfId="0" applyBorder="1" applyAlignment="1">
      <alignment horizontal="center" vertical="center"/>
    </xf>
    <xf numFmtId="0" fontId="11" fillId="0" borderId="64" xfId="0" applyFont="1" applyFill="1" applyBorder="1" applyAlignment="1">
      <alignment horizontal="left" vertical="center"/>
    </xf>
    <xf numFmtId="0" fontId="0" fillId="0" borderId="64" xfId="0" applyBorder="1" applyAlignment="1">
      <alignment horizontal="left" vertical="center"/>
    </xf>
    <xf numFmtId="0" fontId="0" fillId="0" borderId="11" xfId="0" applyFill="1" applyBorder="1" applyAlignment="1">
      <alignment horizontal="center"/>
    </xf>
    <xf numFmtId="0" fontId="0" fillId="0" borderId="8" xfId="0" applyFill="1" applyBorder="1" applyAlignment="1">
      <alignment horizontal="center"/>
    </xf>
    <xf numFmtId="0" fontId="0" fillId="0" borderId="9" xfId="0" applyFill="1" applyBorder="1" applyAlignment="1">
      <alignment horizontal="center"/>
    </xf>
    <xf numFmtId="0" fontId="11" fillId="0" borderId="36" xfId="0" applyFont="1" applyFill="1" applyBorder="1" applyAlignment="1">
      <alignment horizontal="left" vertical="center"/>
    </xf>
    <xf numFmtId="0" fontId="0" fillId="0" borderId="33" xfId="0" applyBorder="1" applyAlignment="1">
      <alignment horizontal="left" vertical="center"/>
    </xf>
    <xf numFmtId="0" fontId="0" fillId="0" borderId="44" xfId="0" applyBorder="1" applyAlignment="1">
      <alignment horizontal="left" vertical="center"/>
    </xf>
    <xf numFmtId="0" fontId="11" fillId="0" borderId="33" xfId="0" applyFont="1" applyFill="1" applyBorder="1" applyAlignment="1">
      <alignment horizontal="left" vertical="center"/>
    </xf>
    <xf numFmtId="0" fontId="11" fillId="0" borderId="44" xfId="0" applyFont="1" applyFill="1" applyBorder="1" applyAlignment="1">
      <alignment horizontal="left" vertical="center"/>
    </xf>
    <xf numFmtId="0" fontId="0" fillId="0" borderId="6" xfId="0" applyFill="1" applyBorder="1" applyAlignment="1">
      <alignment horizontal="center"/>
    </xf>
    <xf numFmtId="0" fontId="0" fillId="0" borderId="0" xfId="0" applyFill="1" applyBorder="1" applyAlignment="1">
      <alignment horizontal="center"/>
    </xf>
    <xf numFmtId="0" fontId="0" fillId="0" borderId="7" xfId="0" applyFill="1" applyBorder="1" applyAlignment="1">
      <alignment horizont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11" fillId="0" borderId="30" xfId="0" applyFont="1" applyFill="1" applyBorder="1" applyAlignment="1">
      <alignment horizontal="left" vertical="center"/>
    </xf>
    <xf numFmtId="0" fontId="11" fillId="0" borderId="31" xfId="0" applyFont="1" applyFill="1" applyBorder="1" applyAlignment="1">
      <alignment horizontal="left" vertical="center"/>
    </xf>
    <xf numFmtId="0" fontId="11" fillId="0" borderId="46" xfId="0" applyFont="1" applyFill="1" applyBorder="1" applyAlignment="1">
      <alignment horizontal="left" vertical="center"/>
    </xf>
    <xf numFmtId="0" fontId="0" fillId="0" borderId="12" xfId="0" applyBorder="1" applyAlignment="1">
      <alignment horizontal="left" vertical="center"/>
    </xf>
    <xf numFmtId="0" fontId="0" fillId="0" borderId="13" xfId="0" applyBorder="1">
      <alignment vertical="center"/>
    </xf>
    <xf numFmtId="0" fontId="0" fillId="0" borderId="14" xfId="0" applyBorder="1">
      <alignment vertical="center"/>
    </xf>
    <xf numFmtId="1" fontId="2" fillId="0" borderId="12" xfId="0" applyNumberFormat="1" applyFont="1" applyBorder="1" applyAlignment="1">
      <alignment horizontal="center" vertical="center"/>
    </xf>
    <xf numFmtId="0" fontId="2" fillId="0" borderId="13" xfId="0" applyFont="1" applyBorder="1" applyAlignment="1">
      <alignment horizontal="center" vertical="center"/>
    </xf>
    <xf numFmtId="0" fontId="2" fillId="0" borderId="10" xfId="0" applyFont="1" applyBorder="1" applyAlignment="1">
      <alignment horizontal="center" vertical="center"/>
    </xf>
    <xf numFmtId="0" fontId="0" fillId="0" borderId="5" xfId="0" applyBorder="1">
      <alignment vertical="center"/>
    </xf>
    <xf numFmtId="0" fontId="0" fillId="0" borderId="11" xfId="0" applyBorder="1">
      <alignment vertical="center"/>
    </xf>
    <xf numFmtId="0" fontId="0" fillId="0" borderId="9" xfId="0" applyBorder="1">
      <alignment vertical="center"/>
    </xf>
    <xf numFmtId="0" fontId="2" fillId="0" borderId="29" xfId="0" applyFont="1" applyBorder="1" applyAlignment="1">
      <alignment horizontal="center" vertical="center" wrapText="1"/>
    </xf>
    <xf numFmtId="0" fontId="2" fillId="0" borderId="0" xfId="0" applyFont="1" applyBorder="1" applyAlignment="1">
      <alignment horizontal="center" vertical="center" wrapText="1"/>
    </xf>
    <xf numFmtId="0" fontId="31" fillId="0" borderId="10" xfId="0" applyFont="1" applyBorder="1" applyAlignment="1">
      <alignment horizontal="center" vertical="center"/>
    </xf>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0" borderId="7" xfId="0" applyFont="1" applyBorder="1" applyAlignment="1">
      <alignment horizontal="center" vertical="center"/>
    </xf>
    <xf numFmtId="0" fontId="31" fillId="0" borderId="11" xfId="0" applyFont="1" applyBorder="1" applyAlignment="1">
      <alignment horizontal="center" vertical="center"/>
    </xf>
    <xf numFmtId="0" fontId="31" fillId="0" borderId="9" xfId="0" applyFont="1" applyBorder="1" applyAlignment="1">
      <alignment horizontal="center" vertical="center"/>
    </xf>
    <xf numFmtId="0" fontId="2" fillId="2" borderId="10" xfId="0" applyFont="1" applyFill="1" applyBorder="1" applyAlignment="1">
      <alignment horizontal="center" vertical="center"/>
    </xf>
    <xf numFmtId="0" fontId="11" fillId="0" borderId="11" xfId="0" applyFont="1" applyFill="1" applyBorder="1" applyAlignment="1">
      <alignment horizontal="left"/>
    </xf>
    <xf numFmtId="0" fontId="11" fillId="0" borderId="9" xfId="0" applyFont="1" applyFill="1" applyBorder="1" applyAlignment="1">
      <alignment horizontal="left"/>
    </xf>
    <xf numFmtId="0" fontId="11" fillId="0" borderId="6" xfId="0" applyFont="1" applyFill="1" applyBorder="1" applyAlignment="1">
      <alignment horizontal="left"/>
    </xf>
    <xf numFmtId="0" fontId="11" fillId="0" borderId="7" xfId="0" applyFont="1" applyFill="1" applyBorder="1" applyAlignment="1">
      <alignment horizontal="left"/>
    </xf>
    <xf numFmtId="0" fontId="0" fillId="0" borderId="6" xfId="0" applyBorder="1" applyAlignment="1">
      <alignment horizontal="center" vertical="center"/>
    </xf>
    <xf numFmtId="0" fontId="0" fillId="0" borderId="7" xfId="0" applyBorder="1" applyAlignment="1">
      <alignment horizontal="center" vertical="center"/>
    </xf>
    <xf numFmtId="0" fontId="0" fillId="0" borderId="7" xfId="0" applyBorder="1" applyAlignment="1">
      <alignment horizontal="left" vertical="center"/>
    </xf>
    <xf numFmtId="0" fontId="11" fillId="0" borderId="10"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28" xfId="0" applyFont="1" applyFill="1" applyBorder="1" applyAlignment="1">
      <alignment horizontal="left" vertical="center"/>
    </xf>
    <xf numFmtId="0" fontId="0" fillId="0" borderId="28" xfId="0" applyBorder="1" applyAlignment="1">
      <alignment horizontal="left" vertical="center"/>
    </xf>
    <xf numFmtId="0" fontId="11" fillId="0" borderId="67" xfId="0" applyFont="1" applyFill="1" applyBorder="1" applyAlignment="1">
      <alignment horizontal="center" vertical="center" textRotation="90" wrapText="1"/>
    </xf>
    <xf numFmtId="0" fontId="11" fillId="0" borderId="68" xfId="0" applyFont="1" applyFill="1" applyBorder="1" applyAlignment="1">
      <alignment horizontal="center" vertical="center" textRotation="90" wrapText="1"/>
    </xf>
    <xf numFmtId="0" fontId="11" fillId="0" borderId="69" xfId="0" applyFont="1" applyFill="1" applyBorder="1" applyAlignment="1">
      <alignment horizontal="center" vertical="center" textRotation="90" wrapText="1"/>
    </xf>
    <xf numFmtId="0" fontId="11" fillId="0" borderId="21" xfId="0" applyFont="1" applyFill="1" applyBorder="1" applyAlignment="1">
      <alignment horizontal="center" vertical="center" textRotation="90" wrapText="1"/>
    </xf>
    <xf numFmtId="0" fontId="11" fillId="0" borderId="19" xfId="0" applyFont="1" applyFill="1" applyBorder="1" applyAlignment="1">
      <alignment horizontal="center" vertical="center" textRotation="90" wrapText="1"/>
    </xf>
    <xf numFmtId="0" fontId="11" fillId="0" borderId="70" xfId="0" applyFont="1" applyFill="1" applyBorder="1" applyAlignment="1">
      <alignment horizontal="center" vertical="center" textRotation="90" wrapText="1"/>
    </xf>
    <xf numFmtId="0" fontId="2" fillId="0" borderId="12" xfId="0" applyFont="1" applyFill="1" applyBorder="1" applyAlignment="1">
      <alignment horizontal="center"/>
    </xf>
    <xf numFmtId="0" fontId="2" fillId="0" borderId="13" xfId="0" applyFont="1" applyFill="1" applyBorder="1" applyAlignment="1">
      <alignment horizontal="center"/>
    </xf>
    <xf numFmtId="0" fontId="2" fillId="0" borderId="14" xfId="0" applyFont="1" applyFill="1" applyBorder="1" applyAlignment="1">
      <alignment horizontal="center"/>
    </xf>
    <xf numFmtId="0" fontId="11" fillId="0" borderId="58" xfId="0" applyFont="1" applyFill="1" applyBorder="1" applyAlignment="1">
      <alignment horizontal="left" vertical="center"/>
    </xf>
    <xf numFmtId="0" fontId="0" fillId="0" borderId="58" xfId="0" applyBorder="1" applyAlignment="1">
      <alignment horizontal="left" vertical="center"/>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2" borderId="62"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12" borderId="11" xfId="0" applyFont="1" applyFill="1" applyBorder="1" applyAlignment="1">
      <alignment horizontal="center"/>
    </xf>
    <xf numFmtId="0" fontId="2" fillId="12" borderId="8" xfId="0" applyFont="1" applyFill="1" applyBorder="1" applyAlignment="1">
      <alignment horizontal="center"/>
    </xf>
    <xf numFmtId="0" fontId="11" fillId="0" borderId="71" xfId="0" applyFont="1" applyFill="1" applyBorder="1" applyAlignment="1">
      <alignment horizontal="center" vertical="center" textRotation="90" wrapText="1"/>
    </xf>
    <xf numFmtId="0" fontId="11" fillId="0" borderId="72" xfId="0" applyFont="1" applyFill="1" applyBorder="1" applyAlignment="1">
      <alignment horizontal="center" vertical="center" textRotation="90" wrapText="1"/>
    </xf>
    <xf numFmtId="0" fontId="11" fillId="0" borderId="73" xfId="0" applyFont="1" applyFill="1" applyBorder="1" applyAlignment="1">
      <alignment horizontal="center" vertical="center" textRotation="90" wrapText="1"/>
    </xf>
    <xf numFmtId="0" fontId="11" fillId="0" borderId="62" xfId="0" applyFont="1" applyFill="1" applyBorder="1" applyAlignment="1">
      <alignment horizontal="center"/>
    </xf>
    <xf numFmtId="0" fontId="11" fillId="0" borderId="27" xfId="0" applyFont="1" applyFill="1" applyBorder="1" applyAlignment="1">
      <alignment horizontal="center"/>
    </xf>
    <xf numFmtId="0" fontId="11" fillId="0" borderId="11"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2" fillId="11" borderId="12" xfId="0" applyFont="1" applyFill="1" applyBorder="1" applyAlignment="1">
      <alignment horizontal="center"/>
    </xf>
    <xf numFmtId="0" fontId="2" fillId="11" borderId="13" xfId="0" applyFont="1" applyFill="1" applyBorder="1" applyAlignment="1">
      <alignment horizontal="center"/>
    </xf>
    <xf numFmtId="0" fontId="2" fillId="11" borderId="14" xfId="0" applyFont="1" applyFill="1" applyBorder="1" applyAlignment="1">
      <alignment horizontal="center"/>
    </xf>
    <xf numFmtId="0" fontId="11" fillId="0" borderId="62" xfId="0" applyFont="1" applyFill="1" applyBorder="1" applyAlignment="1">
      <alignment horizontal="center" vertical="center"/>
    </xf>
    <xf numFmtId="0" fontId="11" fillId="0" borderId="29" xfId="0" applyFont="1" applyFill="1" applyBorder="1" applyAlignment="1">
      <alignment horizontal="center" vertical="center"/>
    </xf>
    <xf numFmtId="0" fontId="11" fillId="0" borderId="27" xfId="0" applyFont="1" applyFill="1" applyBorder="1" applyAlignment="1">
      <alignment horizontal="center" vertical="center"/>
    </xf>
    <xf numFmtId="0" fontId="11" fillId="0" borderId="56" xfId="0" applyFont="1" applyFill="1" applyBorder="1" applyAlignment="1">
      <alignment horizontal="center" vertical="center" textRotation="90" wrapText="1"/>
    </xf>
    <xf numFmtId="0" fontId="11" fillId="0" borderId="41" xfId="0" applyFont="1" applyFill="1" applyBorder="1" applyAlignment="1">
      <alignment horizontal="center" vertical="center" textRotation="90" wrapText="1"/>
    </xf>
    <xf numFmtId="0" fontId="11" fillId="0" borderId="57" xfId="0" applyFont="1" applyFill="1" applyBorder="1" applyAlignment="1">
      <alignment horizontal="center" vertical="center" textRotation="90" wrapText="1"/>
    </xf>
    <xf numFmtId="0" fontId="11" fillId="0" borderId="10" xfId="0" applyFont="1" applyFill="1" applyBorder="1" applyAlignment="1">
      <alignment horizontal="center" vertical="center" textRotation="90" wrapText="1"/>
    </xf>
    <xf numFmtId="0" fontId="11" fillId="0" borderId="6" xfId="0" applyFont="1" applyFill="1" applyBorder="1" applyAlignment="1">
      <alignment horizontal="center" vertical="center" textRotation="90" wrapText="1"/>
    </xf>
    <xf numFmtId="0" fontId="11" fillId="0" borderId="11" xfId="0" applyFont="1" applyFill="1" applyBorder="1" applyAlignment="1">
      <alignment horizontal="center" vertical="center" textRotation="90" wrapText="1"/>
    </xf>
    <xf numFmtId="0" fontId="2" fillId="5" borderId="12" xfId="0" applyFont="1" applyFill="1" applyBorder="1" applyAlignment="1">
      <alignment horizontal="center"/>
    </xf>
    <xf numFmtId="0" fontId="2" fillId="5" borderId="13" xfId="0" applyFont="1" applyFill="1" applyBorder="1" applyAlignment="1">
      <alignment horizontal="center"/>
    </xf>
    <xf numFmtId="0" fontId="2" fillId="5" borderId="14" xfId="0" applyFont="1" applyFill="1" applyBorder="1" applyAlignment="1">
      <alignment horizontal="center"/>
    </xf>
    <xf numFmtId="0" fontId="0" fillId="0" borderId="10"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0" xfId="0" applyBorder="1" applyAlignment="1">
      <alignment horizontal="center"/>
    </xf>
    <xf numFmtId="0" fontId="0" fillId="0" borderId="7" xfId="0" applyBorder="1" applyAlignment="1">
      <alignment horizontal="center"/>
    </xf>
    <xf numFmtId="0" fontId="0" fillId="0" borderId="11"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24" fillId="6" borderId="12" xfId="0" applyFont="1" applyFill="1" applyBorder="1" applyAlignment="1">
      <alignment horizontal="center" vertical="center"/>
    </xf>
    <xf numFmtId="0" fontId="24" fillId="6" borderId="13" xfId="0" applyFont="1" applyFill="1" applyBorder="1" applyAlignment="1">
      <alignment horizontal="center" vertical="center"/>
    </xf>
    <xf numFmtId="0" fontId="24" fillId="6" borderId="14" xfId="0" applyFont="1" applyFill="1" applyBorder="1" applyAlignment="1">
      <alignment horizontal="center" vertical="center"/>
    </xf>
    <xf numFmtId="0" fontId="24" fillId="5" borderId="10" xfId="0" applyFont="1" applyFill="1" applyBorder="1" applyAlignment="1">
      <alignment horizontal="center" vertical="center"/>
    </xf>
    <xf numFmtId="0" fontId="24" fillId="5" borderId="4" xfId="0" applyFont="1" applyFill="1" applyBorder="1" applyAlignment="1">
      <alignment horizontal="center" vertical="center"/>
    </xf>
    <xf numFmtId="0" fontId="24" fillId="5" borderId="5" xfId="0" applyFont="1" applyFill="1" applyBorder="1" applyAlignment="1">
      <alignment horizontal="center" vertical="center"/>
    </xf>
    <xf numFmtId="0" fontId="26" fillId="0" borderId="23" xfId="0" applyFont="1" applyBorder="1" applyAlignment="1">
      <alignment horizontal="center" vertical="center" wrapText="1"/>
    </xf>
    <xf numFmtId="0" fontId="7" fillId="0" borderId="2" xfId="0" applyFont="1" applyBorder="1" applyAlignment="1">
      <alignment horizontal="center"/>
    </xf>
    <xf numFmtId="0" fontId="7" fillId="0" borderId="18" xfId="0" applyFont="1" applyBorder="1" applyAlignment="1">
      <alignment horizontal="center"/>
    </xf>
    <xf numFmtId="0" fontId="7" fillId="0" borderId="20" xfId="0" applyFont="1" applyBorder="1" applyAlignment="1">
      <alignment horizontal="center"/>
    </xf>
    <xf numFmtId="0" fontId="7" fillId="0" borderId="43" xfId="0" applyFont="1" applyBorder="1" applyAlignment="1">
      <alignment horizontal="center"/>
    </xf>
    <xf numFmtId="0" fontId="24" fillId="5" borderId="12" xfId="0" applyFont="1" applyFill="1" applyBorder="1" applyAlignment="1">
      <alignment horizontal="center" vertical="center"/>
    </xf>
    <xf numFmtId="0" fontId="24" fillId="5" borderId="13" xfId="0" applyFont="1" applyFill="1" applyBorder="1" applyAlignment="1">
      <alignment horizontal="center" vertical="center"/>
    </xf>
    <xf numFmtId="0" fontId="24" fillId="5" borderId="14" xfId="0" applyFont="1" applyFill="1" applyBorder="1" applyAlignment="1">
      <alignment horizontal="center" vertical="center"/>
    </xf>
    <xf numFmtId="0" fontId="0" fillId="0" borderId="4" xfId="0" applyBorder="1" applyAlignment="1">
      <alignment vertical="center"/>
    </xf>
    <xf numFmtId="0" fontId="0" fillId="0" borderId="0" xfId="0" applyBorder="1" applyAlignment="1">
      <alignment vertical="center"/>
    </xf>
    <xf numFmtId="0" fontId="11" fillId="0" borderId="8" xfId="0" applyFont="1" applyBorder="1" applyAlignment="1">
      <alignment vertical="center"/>
    </xf>
    <xf numFmtId="0" fontId="2" fillId="0" borderId="0" xfId="0" applyFont="1" applyBorder="1" applyAlignment="1">
      <alignment vertical="center"/>
    </xf>
    <xf numFmtId="0" fontId="0" fillId="0" borderId="7" xfId="0" applyBorder="1" applyAlignment="1">
      <alignment vertical="center"/>
    </xf>
    <xf numFmtId="0" fontId="11" fillId="0" borderId="4" xfId="0" applyFont="1" applyBorder="1" applyAlignment="1">
      <alignment vertical="center"/>
    </xf>
    <xf numFmtId="0" fontId="11" fillId="0" borderId="5" xfId="0" applyFont="1" applyBorder="1" applyAlignment="1">
      <alignment vertical="center"/>
    </xf>
    <xf numFmtId="0" fontId="2" fillId="2" borderId="55" xfId="0" applyFont="1" applyFill="1" applyBorder="1" applyAlignment="1">
      <alignment horizontal="center"/>
    </xf>
    <xf numFmtId="0" fontId="2" fillId="2" borderId="42" xfId="0" applyFont="1" applyFill="1" applyBorder="1" applyAlignment="1">
      <alignment horizontal="center"/>
    </xf>
    <xf numFmtId="0" fontId="11" fillId="0" borderId="36" xfId="0" applyFont="1" applyFill="1" applyBorder="1" applyAlignment="1">
      <alignment horizontal="left" vertical="center" wrapText="1"/>
    </xf>
    <xf numFmtId="0" fontId="11" fillId="0" borderId="33" xfId="0" applyFont="1" applyFill="1" applyBorder="1" applyAlignment="1">
      <alignment horizontal="left" vertical="center" wrapText="1"/>
    </xf>
    <xf numFmtId="0" fontId="11" fillId="0" borderId="34" xfId="0" applyFont="1" applyFill="1" applyBorder="1" applyAlignment="1">
      <alignment horizontal="left" vertical="center" wrapText="1"/>
    </xf>
    <xf numFmtId="0" fontId="14" fillId="0" borderId="18" xfId="0" applyFont="1" applyBorder="1" applyAlignment="1">
      <alignment horizontal="center" vertical="top" wrapText="1"/>
    </xf>
    <xf numFmtId="0" fontId="14" fillId="0" borderId="20" xfId="0" applyFont="1" applyBorder="1" applyAlignment="1">
      <alignment horizontal="center" vertical="top" wrapText="1"/>
    </xf>
    <xf numFmtId="0" fontId="14" fillId="0" borderId="43" xfId="0" applyFont="1" applyBorder="1" applyAlignment="1">
      <alignment horizontal="center" vertical="top" wrapText="1"/>
    </xf>
    <xf numFmtId="0" fontId="0" fillId="0" borderId="39" xfId="0" applyFill="1" applyBorder="1" applyAlignment="1">
      <alignment vertical="center" wrapText="1"/>
    </xf>
    <xf numFmtId="0" fontId="32" fillId="0" borderId="12" xfId="0" applyFont="1" applyFill="1" applyBorder="1" applyAlignment="1">
      <alignment vertical="center" wrapText="1"/>
    </xf>
    <xf numFmtId="0" fontId="32" fillId="0" borderId="13" xfId="0" applyFont="1" applyFill="1" applyBorder="1" applyAlignment="1">
      <alignment vertical="center" wrapText="1"/>
    </xf>
    <xf numFmtId="0" fontId="2" fillId="0" borderId="12" xfId="0" applyFont="1" applyBorder="1" applyAlignment="1">
      <alignment vertical="center"/>
    </xf>
    <xf numFmtId="0" fontId="2" fillId="0" borderId="14" xfId="0" applyFont="1" applyBorder="1" applyAlignment="1">
      <alignment vertical="center"/>
    </xf>
    <xf numFmtId="0" fontId="22" fillId="3" borderId="39" xfId="0" applyFont="1" applyFill="1" applyBorder="1" applyAlignment="1">
      <alignment vertical="center"/>
    </xf>
    <xf numFmtId="0" fontId="22" fillId="3" borderId="38" xfId="0" applyFont="1" applyFill="1" applyBorder="1" applyAlignment="1">
      <alignment vertical="center"/>
    </xf>
    <xf numFmtId="0" fontId="22" fillId="3" borderId="42" xfId="0" applyFont="1" applyFill="1" applyBorder="1" applyAlignment="1">
      <alignment vertical="center"/>
    </xf>
    <xf numFmtId="0" fontId="22" fillId="7" borderId="39" xfId="0" applyFont="1" applyFill="1" applyBorder="1" applyAlignment="1">
      <alignment vertical="center"/>
    </xf>
    <xf numFmtId="0" fontId="22" fillId="7" borderId="38" xfId="0" applyFont="1" applyFill="1" applyBorder="1" applyAlignment="1">
      <alignment vertical="center"/>
    </xf>
    <xf numFmtId="0" fontId="22" fillId="7" borderId="42" xfId="0" applyFont="1" applyFill="1" applyBorder="1" applyAlignment="1">
      <alignment vertical="center"/>
    </xf>
    <xf numFmtId="0" fontId="7" fillId="0" borderId="2" xfId="0" applyFont="1" applyBorder="1" applyAlignment="1"/>
    <xf numFmtId="0" fontId="7" fillId="0" borderId="1" xfId="0" applyFont="1" applyBorder="1" applyAlignment="1">
      <alignment horizontal="center"/>
    </xf>
    <xf numFmtId="0" fontId="7" fillId="0" borderId="33" xfId="0" applyFont="1" applyBorder="1" applyAlignment="1">
      <alignment horizontal="center"/>
    </xf>
    <xf numFmtId="0" fontId="7" fillId="0" borderId="34" xfId="0" applyFont="1" applyBorder="1" applyAlignment="1">
      <alignment horizontal="center"/>
    </xf>
    <xf numFmtId="0" fontId="1" fillId="0" borderId="1" xfId="0" applyFont="1" applyBorder="1" applyAlignment="1">
      <alignment vertical="center"/>
    </xf>
    <xf numFmtId="0" fontId="1" fillId="0" borderId="33" xfId="0" applyFont="1" applyBorder="1" applyAlignment="1">
      <alignment vertical="center"/>
    </xf>
    <xf numFmtId="0" fontId="2" fillId="2" borderId="6" xfId="0" applyFont="1" applyFill="1" applyBorder="1" applyAlignment="1">
      <alignment vertical="center"/>
    </xf>
    <xf numFmtId="0" fontId="2" fillId="2" borderId="0" xfId="0" applyFont="1" applyFill="1" applyBorder="1" applyAlignment="1">
      <alignment vertical="center"/>
    </xf>
    <xf numFmtId="0" fontId="2" fillId="2" borderId="7" xfId="0" applyFont="1" applyFill="1" applyBorder="1" applyAlignment="1">
      <alignment vertical="center"/>
    </xf>
    <xf numFmtId="0" fontId="2" fillId="2" borderId="11" xfId="0" applyFont="1" applyFill="1" applyBorder="1" applyAlignment="1">
      <alignment vertical="center"/>
    </xf>
    <xf numFmtId="0" fontId="2" fillId="2" borderId="8" xfId="0" applyFont="1" applyFill="1" applyBorder="1" applyAlignment="1">
      <alignment vertical="center"/>
    </xf>
    <xf numFmtId="0" fontId="2" fillId="2" borderId="9" xfId="0" applyFont="1" applyFill="1" applyBorder="1" applyAlignment="1">
      <alignment vertical="center"/>
    </xf>
    <xf numFmtId="0" fontId="11" fillId="0" borderId="1" xfId="0" applyFont="1" applyBorder="1" applyAlignment="1">
      <alignment vertical="center" wrapText="1"/>
    </xf>
    <xf numFmtId="0" fontId="11" fillId="0" borderId="34" xfId="0" applyFont="1" applyBorder="1" applyAlignment="1">
      <alignment vertical="center" wrapText="1"/>
    </xf>
    <xf numFmtId="0" fontId="2" fillId="2" borderId="15" xfId="0" applyFont="1" applyFill="1" applyBorder="1" applyAlignment="1">
      <alignment vertical="center"/>
    </xf>
    <xf numFmtId="0" fontId="2" fillId="2" borderId="3" xfId="0" applyFont="1" applyFill="1" applyBorder="1" applyAlignment="1">
      <alignment vertical="center"/>
    </xf>
    <xf numFmtId="0" fontId="0" fillId="0" borderId="1" xfId="0" applyBorder="1" applyAlignment="1">
      <alignment vertical="center" wrapText="1"/>
    </xf>
    <xf numFmtId="0" fontId="11" fillId="0" borderId="21" xfId="0" applyFont="1" applyFill="1" applyBorder="1" applyAlignment="1">
      <alignment vertical="center" textRotation="90" wrapText="1"/>
    </xf>
    <xf numFmtId="0" fontId="11" fillId="0" borderId="19" xfId="0" applyFont="1" applyFill="1" applyBorder="1" applyAlignment="1">
      <alignment vertical="center" textRotation="90" wrapText="1"/>
    </xf>
    <xf numFmtId="0" fontId="11" fillId="0" borderId="70" xfId="0" applyFont="1" applyFill="1" applyBorder="1" applyAlignment="1">
      <alignment vertical="center" textRotation="90" wrapText="1"/>
    </xf>
    <xf numFmtId="0" fontId="2" fillId="2" borderId="62" xfId="0" applyFont="1" applyFill="1" applyBorder="1" applyAlignment="1">
      <alignment vertical="center" wrapText="1"/>
    </xf>
    <xf numFmtId="0" fontId="2" fillId="2" borderId="29" xfId="0" applyFont="1" applyFill="1" applyBorder="1" applyAlignment="1">
      <alignment vertical="center" wrapText="1"/>
    </xf>
    <xf numFmtId="0" fontId="2" fillId="2" borderId="27" xfId="0" applyFont="1" applyFill="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50" b="1" i="0" u="none" strike="noStrike" baseline="0">
                <a:solidFill>
                  <a:srgbClr val="000000"/>
                </a:solidFill>
                <a:latin typeface="Arial"/>
                <a:ea typeface="Arial"/>
                <a:cs typeface="Arial"/>
              </a:defRPr>
            </a:pPr>
            <a:r>
              <a:rPr lang="en-US"/>
              <a:t>Evaluation Summary</a:t>
            </a:r>
          </a:p>
        </c:rich>
      </c:tx>
      <c:layout>
        <c:manualLayout>
          <c:xMode val="edge"/>
          <c:yMode val="edge"/>
          <c:x val="0.36764731717772225"/>
          <c:y val="2.9850813258008174E-2"/>
        </c:manualLayout>
      </c:layout>
      <c:overlay val="0"/>
      <c:spPr>
        <a:noFill/>
        <a:ln w="25400">
          <a:noFill/>
        </a:ln>
      </c:spPr>
    </c:title>
    <c:autoTitleDeleted val="0"/>
    <c:plotArea>
      <c:layout>
        <c:manualLayout>
          <c:layoutTarget val="inner"/>
          <c:xMode val="edge"/>
          <c:yMode val="edge"/>
          <c:x val="9.3582948789838527E-2"/>
          <c:y val="0.15111940298507462"/>
          <c:w val="0.71524110860805157"/>
          <c:h val="0.69962686567164178"/>
        </c:manualLayout>
      </c:layout>
      <c:barChart>
        <c:barDir val="col"/>
        <c:grouping val="clustered"/>
        <c:varyColors val="1"/>
        <c:ser>
          <c:idx val="0"/>
          <c:order val="0"/>
          <c:tx>
            <c:strRef>
              <c:f>'WS-8 Cumulative Impact Rating'!$L$54</c:f>
              <c:strCache>
                <c:ptCount val="1"/>
                <c:pt idx="0">
                  <c:v>Score</c:v>
                </c:pt>
              </c:strCache>
            </c:strRef>
          </c:tx>
          <c:spPr>
            <a:ln w="12700">
              <a:solidFill>
                <a:srgbClr val="000000"/>
              </a:solidFill>
              <a:prstDash val="solid"/>
            </a:ln>
          </c:spPr>
          <c:invertIfNegative val="0"/>
          <c:dPt>
            <c:idx val="0"/>
            <c:invertIfNegative val="0"/>
            <c:bubble3D val="0"/>
            <c:spPr>
              <a:solidFill>
                <a:srgbClr val="000080"/>
              </a:solidFill>
              <a:ln w="12700">
                <a:solidFill>
                  <a:srgbClr val="000000"/>
                </a:solidFill>
                <a:prstDash val="solid"/>
              </a:ln>
            </c:spPr>
            <c:extLst>
              <c:ext xmlns:c16="http://schemas.microsoft.com/office/drawing/2014/chart" uri="{C3380CC4-5D6E-409C-BE32-E72D297353CC}">
                <c16:uniqueId val="{00000000-27C7-45E8-86E6-C16E761BE402}"/>
              </c:ext>
            </c:extLst>
          </c:dPt>
          <c:dPt>
            <c:idx val="1"/>
            <c:invertIfNegative val="0"/>
            <c:bubble3D val="0"/>
            <c:spPr>
              <a:solidFill>
                <a:srgbClr val="008000"/>
              </a:solidFill>
              <a:ln w="12700">
                <a:solidFill>
                  <a:srgbClr val="000000"/>
                </a:solidFill>
                <a:prstDash val="solid"/>
              </a:ln>
            </c:spPr>
            <c:extLst>
              <c:ext xmlns:c16="http://schemas.microsoft.com/office/drawing/2014/chart" uri="{C3380CC4-5D6E-409C-BE32-E72D297353CC}">
                <c16:uniqueId val="{00000001-27C7-45E8-86E6-C16E761BE402}"/>
              </c:ext>
            </c:extLst>
          </c:dPt>
          <c:dPt>
            <c:idx val="2"/>
            <c:invertIfNegative val="0"/>
            <c:bubble3D val="0"/>
            <c:spPr>
              <a:solidFill>
                <a:srgbClr val="FFCC00"/>
              </a:solidFill>
              <a:ln w="12700">
                <a:solidFill>
                  <a:srgbClr val="000000"/>
                </a:solidFill>
                <a:prstDash val="solid"/>
              </a:ln>
            </c:spPr>
            <c:extLst>
              <c:ext xmlns:c16="http://schemas.microsoft.com/office/drawing/2014/chart" uri="{C3380CC4-5D6E-409C-BE32-E72D297353CC}">
                <c16:uniqueId val="{00000002-27C7-45E8-86E6-C16E761BE402}"/>
              </c:ext>
            </c:extLst>
          </c:dPt>
          <c:dPt>
            <c:idx val="3"/>
            <c:invertIfNegative val="0"/>
            <c:bubble3D val="0"/>
            <c:spPr>
              <a:solidFill>
                <a:srgbClr val="FFCC99"/>
              </a:solidFill>
              <a:ln w="12700">
                <a:solidFill>
                  <a:srgbClr val="000000"/>
                </a:solidFill>
                <a:prstDash val="solid"/>
              </a:ln>
            </c:spPr>
            <c:extLst>
              <c:ext xmlns:c16="http://schemas.microsoft.com/office/drawing/2014/chart" uri="{C3380CC4-5D6E-409C-BE32-E72D297353CC}">
                <c16:uniqueId val="{00000003-27C7-45E8-86E6-C16E761BE402}"/>
              </c:ext>
            </c:extLst>
          </c:dPt>
          <c:dLbls>
            <c:spPr>
              <a:noFill/>
              <a:ln w="25400">
                <a:noFill/>
              </a:ln>
            </c:spPr>
            <c:txPr>
              <a:bodyPr wrap="square" lIns="38100" tIns="19050" rIns="38100" bIns="19050" anchor="ctr">
                <a:spAutoFit/>
              </a:bodyPr>
              <a:lstStyle/>
              <a:p>
                <a:pPr>
                  <a:defRPr sz="12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'WS-8 Cumulative Impact Rating'!$K$55:$K$58</c:f>
              <c:strCache>
                <c:ptCount val="4"/>
                <c:pt idx="0">
                  <c:v>General</c:v>
                </c:pt>
                <c:pt idx="1">
                  <c:v>Environmental</c:v>
                </c:pt>
                <c:pt idx="2">
                  <c:v>Risk</c:v>
                </c:pt>
                <c:pt idx="3">
                  <c:v>S,E,C</c:v>
                </c:pt>
              </c:strCache>
            </c:strRef>
          </c:cat>
          <c:val>
            <c:numRef>
              <c:f>'WS-8 Cumulative Impact Rating'!$L$55:$L$58</c:f>
              <c:numCache>
                <c:formatCode>0</c:formatCode>
                <c:ptCount val="4"/>
                <c:pt idx="0">
                  <c:v>0</c:v>
                </c:pt>
                <c:pt idx="1">
                  <c:v>0</c:v>
                </c:pt>
                <c:pt idx="2">
                  <c:v>0</c:v>
                </c:pt>
                <c:pt idx="3">
                  <c:v>0</c:v>
                </c:pt>
              </c:numCache>
            </c:numRef>
          </c:val>
          <c:extLst>
            <c:ext xmlns:c16="http://schemas.microsoft.com/office/drawing/2014/chart" uri="{C3380CC4-5D6E-409C-BE32-E72D297353CC}">
              <c16:uniqueId val="{00000004-27C7-45E8-86E6-C16E761BE402}"/>
            </c:ext>
          </c:extLst>
        </c:ser>
        <c:dLbls>
          <c:showLegendKey val="0"/>
          <c:showVal val="0"/>
          <c:showCatName val="0"/>
          <c:showSerName val="0"/>
          <c:showPercent val="0"/>
          <c:showBubbleSize val="0"/>
        </c:dLbls>
        <c:gapWidth val="50"/>
        <c:axId val="278434888"/>
        <c:axId val="1"/>
      </c:barChart>
      <c:catAx>
        <c:axId val="278434888"/>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US"/>
                  <a:t>Evaluation Type</a:t>
                </a:r>
              </a:p>
            </c:rich>
          </c:tx>
          <c:layout>
            <c:manualLayout>
              <c:xMode val="edge"/>
              <c:yMode val="edge"/>
              <c:x val="0.36497345462339298"/>
              <c:y val="0.9179104098976476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Score</a:t>
                </a:r>
              </a:p>
            </c:rich>
          </c:tx>
          <c:layout>
            <c:manualLayout>
              <c:xMode val="edge"/>
              <c:yMode val="edge"/>
              <c:x val="2.139033825591078E-2"/>
              <c:y val="0.4533581164807931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78434888"/>
        <c:crosses val="autoZero"/>
        <c:crossBetween val="between"/>
      </c:valAx>
      <c:spPr>
        <a:solidFill>
          <a:srgbClr val="FFFFFF"/>
        </a:solidFill>
        <a:ln w="12700">
          <a:solidFill>
            <a:srgbClr val="808080"/>
          </a:solidFill>
          <a:prstDash val="solid"/>
        </a:ln>
      </c:spPr>
    </c:plotArea>
    <c:legend>
      <c:legendPos val="r"/>
      <c:layout>
        <c:manualLayout>
          <c:xMode val="edge"/>
          <c:yMode val="edge"/>
          <c:x val="0.82352999047809783"/>
          <c:y val="0.41044775536886885"/>
          <c:w val="0.16577554311735132"/>
          <c:h val="0.1809700553230103"/>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257175</xdr:colOff>
      <xdr:row>25</xdr:row>
      <xdr:rowOff>104775</xdr:rowOff>
    </xdr:from>
    <xdr:to>
      <xdr:col>17</xdr:col>
      <xdr:colOff>0</xdr:colOff>
      <xdr:row>50</xdr:row>
      <xdr:rowOff>57150</xdr:rowOff>
    </xdr:to>
    <xdr:graphicFrame macro="">
      <xdr:nvGraphicFramePr>
        <xdr:cNvPr id="1054" name="Chart 24" descr="This graphic is an evaluation summary incorporating General, Environmental, and Risk Factors&#10;">
          <a:extLst>
            <a:ext uri="{FF2B5EF4-FFF2-40B4-BE49-F238E27FC236}">
              <a16:creationId xmlns:a16="http://schemas.microsoft.com/office/drawing/2014/main" id="{7D156E5B-2A64-4FA0-8953-C739B61BE2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orals@dep.state.fl.u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4" Type="http://schemas.openxmlformats.org/officeDocument/2006/relationships/printerSettings" Target="../printerSettings/printerSettings21.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printerSettings" Target="../printerSettings/printerSettings2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4" Type="http://schemas.openxmlformats.org/officeDocument/2006/relationships/printerSettings" Target="../printerSettings/printerSettings29.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2.bin"/><Relationship Id="rId7" Type="http://schemas.openxmlformats.org/officeDocument/2006/relationships/comments" Target="../comments5.xml"/><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6" Type="http://schemas.openxmlformats.org/officeDocument/2006/relationships/vmlDrawing" Target="../drawings/vmlDrawing5.vml"/><Relationship Id="rId5" Type="http://schemas.openxmlformats.org/officeDocument/2006/relationships/drawing" Target="../drawings/drawing1.xml"/><Relationship Id="rId4" Type="http://schemas.openxmlformats.org/officeDocument/2006/relationships/printerSettings" Target="../printerSettings/printerSettings3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8"/>
  <sheetViews>
    <sheetView workbookViewId="0">
      <selection activeCell="A56" sqref="A56"/>
    </sheetView>
  </sheetViews>
  <sheetFormatPr defaultRowHeight="12.75" x14ac:dyDescent="0.2"/>
  <cols>
    <col min="1" max="1" width="19.85546875" customWidth="1"/>
    <col min="2" max="2" width="23.7109375" customWidth="1"/>
    <col min="3" max="3" width="29.42578125" customWidth="1"/>
    <col min="4" max="4" width="25.7109375" customWidth="1"/>
    <col min="5" max="5" width="19.140625" customWidth="1"/>
  </cols>
  <sheetData>
    <row r="1" spans="1:13" x14ac:dyDescent="0.2">
      <c r="A1" s="324" t="s">
        <v>291</v>
      </c>
    </row>
    <row r="3" spans="1:13" x14ac:dyDescent="0.2">
      <c r="A3" s="96" t="s">
        <v>315</v>
      </c>
      <c r="B3" s="96"/>
      <c r="C3" s="96"/>
      <c r="D3" s="96"/>
      <c r="E3" s="96"/>
      <c r="F3" s="96"/>
      <c r="G3" s="96"/>
      <c r="H3" s="96"/>
      <c r="I3" s="96"/>
      <c r="J3" s="96"/>
      <c r="K3" s="96"/>
      <c r="L3" s="96"/>
      <c r="M3" s="96"/>
    </row>
    <row r="4" spans="1:13" x14ac:dyDescent="0.2">
      <c r="A4" s="96" t="s">
        <v>316</v>
      </c>
      <c r="B4" s="96"/>
      <c r="C4" s="96"/>
      <c r="D4" s="96"/>
      <c r="E4" s="96"/>
      <c r="F4" s="96"/>
      <c r="G4" s="96"/>
      <c r="H4" s="96"/>
      <c r="I4" s="96"/>
      <c r="J4" s="96"/>
      <c r="K4" s="96"/>
      <c r="L4" s="96"/>
    </row>
    <row r="5" spans="1:13" x14ac:dyDescent="0.2">
      <c r="A5" s="96" t="s">
        <v>266</v>
      </c>
      <c r="B5" s="96"/>
      <c r="C5" s="96"/>
      <c r="D5" s="96"/>
      <c r="E5" s="96"/>
      <c r="F5" s="96"/>
      <c r="G5" s="96"/>
      <c r="H5" s="96"/>
      <c r="I5" s="96"/>
      <c r="J5" s="96"/>
      <c r="K5" s="96"/>
      <c r="L5" s="96"/>
    </row>
    <row r="6" spans="1:13" x14ac:dyDescent="0.2">
      <c r="A6" s="96" t="s">
        <v>267</v>
      </c>
      <c r="B6" s="96"/>
      <c r="C6" s="96"/>
      <c r="D6" s="96"/>
      <c r="E6" s="96"/>
      <c r="F6" s="96"/>
      <c r="G6" s="96"/>
      <c r="H6" s="96"/>
      <c r="I6" s="96"/>
      <c r="J6" s="96"/>
      <c r="K6" s="96"/>
      <c r="L6" s="96"/>
    </row>
    <row r="7" spans="1:13" x14ac:dyDescent="0.2">
      <c r="A7" s="96" t="s">
        <v>268</v>
      </c>
      <c r="B7" s="96"/>
      <c r="C7" s="96"/>
      <c r="D7" s="96"/>
      <c r="E7" s="96"/>
      <c r="F7" s="96"/>
      <c r="G7" s="96"/>
      <c r="H7" s="96"/>
      <c r="I7" s="96"/>
      <c r="J7" s="96"/>
      <c r="K7" s="96"/>
      <c r="L7" s="96"/>
    </row>
    <row r="9" spans="1:13" x14ac:dyDescent="0.2">
      <c r="A9" s="96" t="s">
        <v>269</v>
      </c>
      <c r="B9" s="96"/>
      <c r="C9" s="96"/>
      <c r="D9" s="96"/>
      <c r="E9" s="96"/>
      <c r="F9" s="96"/>
      <c r="G9" s="96"/>
      <c r="H9" s="96"/>
      <c r="I9" s="96"/>
    </row>
    <row r="10" spans="1:13" x14ac:dyDescent="0.2">
      <c r="A10" s="96" t="s">
        <v>270</v>
      </c>
      <c r="B10" s="96"/>
      <c r="C10" s="96"/>
      <c r="D10" s="96"/>
      <c r="E10" s="96"/>
      <c r="F10" s="96"/>
      <c r="G10" s="96"/>
      <c r="H10" s="96"/>
      <c r="I10" s="96"/>
    </row>
    <row r="11" spans="1:13" x14ac:dyDescent="0.2">
      <c r="A11" s="96" t="s">
        <v>271</v>
      </c>
      <c r="B11" s="96"/>
      <c r="C11" s="96"/>
      <c r="D11" s="96"/>
      <c r="E11" s="96"/>
      <c r="F11" s="96"/>
      <c r="G11" s="96"/>
      <c r="H11" s="96"/>
      <c r="I11" s="96"/>
    </row>
    <row r="12" spans="1:13" x14ac:dyDescent="0.2">
      <c r="A12" s="96" t="s">
        <v>272</v>
      </c>
      <c r="B12" s="96"/>
      <c r="C12" s="96"/>
      <c r="D12" s="96"/>
      <c r="E12" s="96"/>
      <c r="F12" s="96"/>
      <c r="G12" s="96"/>
      <c r="H12" s="96"/>
      <c r="I12" s="96"/>
    </row>
    <row r="13" spans="1:13" x14ac:dyDescent="0.2">
      <c r="A13" s="96" t="s">
        <v>317</v>
      </c>
      <c r="B13" s="96"/>
      <c r="C13" s="96"/>
      <c r="D13" s="96"/>
      <c r="E13" s="96"/>
      <c r="F13" s="96"/>
      <c r="G13" s="96"/>
      <c r="H13" s="96"/>
      <c r="I13" s="96"/>
    </row>
    <row r="15" spans="1:13" x14ac:dyDescent="0.2">
      <c r="A15" s="96" t="s">
        <v>302</v>
      </c>
      <c r="B15" s="96"/>
      <c r="C15" s="96"/>
      <c r="D15" s="96"/>
      <c r="E15" s="96"/>
      <c r="F15" s="96"/>
      <c r="G15" s="96"/>
      <c r="H15" s="96"/>
      <c r="I15" s="96"/>
    </row>
    <row r="16" spans="1:13" x14ac:dyDescent="0.2">
      <c r="A16" s="96" t="s">
        <v>318</v>
      </c>
      <c r="B16" s="96"/>
      <c r="C16" s="96"/>
      <c r="D16" s="96"/>
      <c r="E16" s="96"/>
      <c r="F16" s="96"/>
      <c r="G16" s="96"/>
      <c r="H16" s="96"/>
      <c r="I16" s="96"/>
    </row>
    <row r="17" spans="1:9" x14ac:dyDescent="0.2">
      <c r="A17" s="96" t="s">
        <v>289</v>
      </c>
      <c r="B17" s="96"/>
      <c r="C17" s="96"/>
      <c r="D17" s="96"/>
      <c r="E17" s="96"/>
      <c r="F17" s="96"/>
      <c r="G17" s="96"/>
      <c r="H17" s="96"/>
      <c r="I17" s="96"/>
    </row>
    <row r="18" spans="1:9" x14ac:dyDescent="0.2">
      <c r="A18" s="96" t="s">
        <v>337</v>
      </c>
      <c r="B18" s="96"/>
      <c r="C18" s="96"/>
      <c r="D18" s="96"/>
      <c r="E18" s="96"/>
      <c r="F18" s="96"/>
      <c r="G18" s="96"/>
      <c r="H18" s="96"/>
      <c r="I18" s="96"/>
    </row>
    <row r="19" spans="1:9" x14ac:dyDescent="0.2">
      <c r="A19" s="96" t="s">
        <v>338</v>
      </c>
      <c r="B19" s="96"/>
      <c r="C19" s="96"/>
      <c r="D19" s="96"/>
      <c r="E19" s="96"/>
      <c r="F19" s="96"/>
      <c r="G19" s="96"/>
      <c r="H19" s="96"/>
      <c r="I19" s="96"/>
    </row>
    <row r="21" spans="1:9" x14ac:dyDescent="0.2">
      <c r="B21" s="353" t="s">
        <v>319</v>
      </c>
    </row>
    <row r="22" spans="1:9" x14ac:dyDescent="0.2">
      <c r="B22" s="353" t="s">
        <v>320</v>
      </c>
      <c r="C22" s="335"/>
    </row>
    <row r="23" spans="1:9" x14ac:dyDescent="0.2">
      <c r="B23" s="335" t="s">
        <v>298</v>
      </c>
      <c r="C23" s="335"/>
    </row>
    <row r="24" spans="1:9" x14ac:dyDescent="0.2">
      <c r="B24" s="335" t="s">
        <v>299</v>
      </c>
      <c r="C24" s="335"/>
    </row>
    <row r="25" spans="1:9" x14ac:dyDescent="0.2">
      <c r="B25" s="335" t="s">
        <v>300</v>
      </c>
      <c r="C25" s="335"/>
    </row>
    <row r="26" spans="1:9" x14ac:dyDescent="0.2">
      <c r="B26" s="335" t="s">
        <v>301</v>
      </c>
      <c r="C26" s="335"/>
    </row>
    <row r="27" spans="1:9" x14ac:dyDescent="0.2">
      <c r="B27" s="354" t="s">
        <v>321</v>
      </c>
      <c r="C27" s="335"/>
    </row>
    <row r="29" spans="1:9" x14ac:dyDescent="0.2">
      <c r="A29" s="324" t="s">
        <v>322</v>
      </c>
    </row>
    <row r="31" spans="1:9" x14ac:dyDescent="0.2">
      <c r="A31" s="360" t="s">
        <v>323</v>
      </c>
      <c r="B31" s="361"/>
      <c r="C31" s="361"/>
      <c r="D31" s="361"/>
      <c r="E31" s="361"/>
    </row>
    <row r="32" spans="1:9" ht="13.5" thickBot="1" x14ac:dyDescent="0.25">
      <c r="A32" s="356"/>
    </row>
    <row r="33" spans="1:8" x14ac:dyDescent="0.2">
      <c r="B33" s="363" t="s">
        <v>324</v>
      </c>
    </row>
    <row r="34" spans="1:8" x14ac:dyDescent="0.2">
      <c r="B34" s="357" t="s">
        <v>325</v>
      </c>
    </row>
    <row r="35" spans="1:8" x14ac:dyDescent="0.2">
      <c r="B35" s="357" t="s">
        <v>326</v>
      </c>
    </row>
    <row r="36" spans="1:8" x14ac:dyDescent="0.2">
      <c r="B36" s="357" t="s">
        <v>327</v>
      </c>
    </row>
    <row r="37" spans="1:8" x14ac:dyDescent="0.2">
      <c r="B37" s="358" t="s">
        <v>328</v>
      </c>
    </row>
    <row r="38" spans="1:8" ht="13.5" thickBot="1" x14ac:dyDescent="0.25">
      <c r="B38" s="359" t="s">
        <v>329</v>
      </c>
    </row>
    <row r="39" spans="1:8" x14ac:dyDescent="0.2">
      <c r="B39" s="362"/>
    </row>
    <row r="40" spans="1:8" x14ac:dyDescent="0.2">
      <c r="A40" s="324" t="s">
        <v>335</v>
      </c>
      <c r="B40" s="362"/>
    </row>
    <row r="41" spans="1:8" x14ac:dyDescent="0.2">
      <c r="A41" s="324" t="s">
        <v>336</v>
      </c>
      <c r="B41" s="362"/>
    </row>
    <row r="42" spans="1:8" x14ac:dyDescent="0.2">
      <c r="A42" s="355"/>
    </row>
    <row r="43" spans="1:8" x14ac:dyDescent="0.2">
      <c r="A43" s="324" t="s">
        <v>290</v>
      </c>
    </row>
    <row r="45" spans="1:8" x14ac:dyDescent="0.2">
      <c r="A45" s="96" t="s">
        <v>273</v>
      </c>
      <c r="B45" s="96"/>
      <c r="C45" s="96"/>
    </row>
    <row r="46" spans="1:8" x14ac:dyDescent="0.2">
      <c r="A46" s="96" t="s">
        <v>274</v>
      </c>
      <c r="B46" s="96"/>
      <c r="C46" s="96"/>
    </row>
    <row r="47" spans="1:8" x14ac:dyDescent="0.2">
      <c r="A47" s="96" t="s">
        <v>275</v>
      </c>
    </row>
    <row r="48" spans="1:8" x14ac:dyDescent="0.2">
      <c r="A48" s="96" t="s">
        <v>276</v>
      </c>
      <c r="B48" s="96"/>
      <c r="C48" s="96"/>
      <c r="D48" s="96"/>
      <c r="F48" s="96"/>
      <c r="G48" s="96"/>
      <c r="H48" s="96"/>
    </row>
    <row r="49" spans="1:8" x14ac:dyDescent="0.2">
      <c r="A49" s="96" t="s">
        <v>285</v>
      </c>
      <c r="B49" s="96"/>
      <c r="C49" s="96"/>
      <c r="D49" s="96"/>
      <c r="F49" s="96"/>
      <c r="G49" s="96"/>
      <c r="H49" s="96"/>
    </row>
    <row r="50" spans="1:8" x14ac:dyDescent="0.2">
      <c r="A50" s="96" t="s">
        <v>277</v>
      </c>
      <c r="B50" s="96"/>
      <c r="C50" s="96"/>
      <c r="D50" s="96"/>
      <c r="E50" s="96"/>
      <c r="F50" s="96"/>
      <c r="G50" s="96"/>
      <c r="H50" s="96"/>
    </row>
    <row r="51" spans="1:8" x14ac:dyDescent="0.2">
      <c r="A51" s="96" t="s">
        <v>278</v>
      </c>
      <c r="B51" s="96"/>
      <c r="C51" s="96"/>
      <c r="D51" s="96"/>
      <c r="E51" s="96"/>
      <c r="F51" s="96"/>
      <c r="G51" s="96"/>
      <c r="H51" s="96"/>
    </row>
    <row r="52" spans="1:8" x14ac:dyDescent="0.2">
      <c r="A52" s="96" t="s">
        <v>279</v>
      </c>
      <c r="B52" s="96"/>
      <c r="C52" s="96"/>
      <c r="D52" s="96"/>
      <c r="E52" s="96"/>
      <c r="F52" s="96"/>
      <c r="G52" s="96"/>
      <c r="H52" s="96"/>
    </row>
    <row r="53" spans="1:8" x14ac:dyDescent="0.2">
      <c r="B53" s="96"/>
      <c r="C53" s="96"/>
      <c r="D53" s="96"/>
      <c r="E53" s="96"/>
      <c r="F53" s="96"/>
      <c r="G53" s="96"/>
      <c r="H53" s="96"/>
    </row>
    <row r="54" spans="1:8" x14ac:dyDescent="0.2">
      <c r="A54" s="341" t="s">
        <v>333</v>
      </c>
      <c r="B54" s="96"/>
      <c r="C54" s="96"/>
      <c r="D54" s="96"/>
      <c r="E54" s="96"/>
      <c r="F54" s="96"/>
      <c r="G54" s="96"/>
      <c r="H54" s="96"/>
    </row>
    <row r="55" spans="1:8" x14ac:dyDescent="0.2">
      <c r="A55" s="341" t="s">
        <v>339</v>
      </c>
      <c r="B55" s="96"/>
      <c r="C55" s="96"/>
      <c r="D55" s="96"/>
      <c r="E55" s="96"/>
      <c r="F55" s="96"/>
    </row>
    <row r="58" spans="1:8" x14ac:dyDescent="0.2">
      <c r="A58" s="335" t="s">
        <v>280</v>
      </c>
      <c r="B58" s="335" t="s">
        <v>281</v>
      </c>
      <c r="C58" s="335" t="s">
        <v>282</v>
      </c>
      <c r="D58" s="335" t="s">
        <v>283</v>
      </c>
      <c r="E58" s="335" t="s">
        <v>284</v>
      </c>
    </row>
    <row r="59" spans="1:8" x14ac:dyDescent="0.2">
      <c r="A59" s="371" t="s">
        <v>334</v>
      </c>
      <c r="B59" s="339" t="s">
        <v>287</v>
      </c>
      <c r="C59" s="339" t="s">
        <v>286</v>
      </c>
      <c r="D59" s="339" t="s">
        <v>287</v>
      </c>
      <c r="E59" s="339" t="s">
        <v>288</v>
      </c>
    </row>
    <row r="60" spans="1:8" x14ac:dyDescent="0.2">
      <c r="A60" s="340"/>
      <c r="B60" s="340"/>
      <c r="C60" s="340"/>
      <c r="D60" s="340"/>
      <c r="E60" s="340"/>
    </row>
    <row r="61" spans="1:8" x14ac:dyDescent="0.2">
      <c r="A61" s="340"/>
      <c r="B61" s="340"/>
      <c r="C61" s="340"/>
      <c r="D61" s="340"/>
      <c r="E61" s="340"/>
    </row>
    <row r="62" spans="1:8" x14ac:dyDescent="0.2">
      <c r="A62" s="340"/>
      <c r="B62" s="340"/>
      <c r="C62" s="340"/>
      <c r="D62" s="340"/>
      <c r="E62" s="340"/>
    </row>
    <row r="63" spans="1:8" x14ac:dyDescent="0.2">
      <c r="A63" s="340"/>
      <c r="B63" s="340"/>
      <c r="C63" s="340"/>
      <c r="D63" s="340"/>
      <c r="E63" s="340"/>
    </row>
    <row r="64" spans="1:8" x14ac:dyDescent="0.2">
      <c r="A64" s="340"/>
      <c r="B64" s="340"/>
      <c r="C64" s="340"/>
      <c r="D64" s="340"/>
      <c r="E64" s="340"/>
    </row>
    <row r="65" spans="1:5" x14ac:dyDescent="0.2">
      <c r="A65" s="340"/>
      <c r="B65" s="340"/>
      <c r="C65" s="340"/>
      <c r="D65" s="340"/>
      <c r="E65" s="340"/>
    </row>
    <row r="66" spans="1:5" x14ac:dyDescent="0.2">
      <c r="A66" s="340"/>
      <c r="B66" s="340"/>
      <c r="C66" s="340"/>
      <c r="D66" s="340"/>
      <c r="E66" s="340"/>
    </row>
    <row r="67" spans="1:5" x14ac:dyDescent="0.2">
      <c r="A67" s="340"/>
      <c r="B67" s="340"/>
      <c r="C67" s="340"/>
      <c r="D67" s="340"/>
      <c r="E67" s="340"/>
    </row>
    <row r="68" spans="1:5" x14ac:dyDescent="0.2">
      <c r="A68" s="340"/>
      <c r="B68" s="340"/>
      <c r="C68" s="340"/>
      <c r="D68" s="340"/>
      <c r="E68" s="340"/>
    </row>
    <row r="69" spans="1:5" x14ac:dyDescent="0.2">
      <c r="A69" s="340"/>
      <c r="B69" s="340"/>
      <c r="C69" s="340"/>
      <c r="D69" s="340"/>
      <c r="E69" s="340"/>
    </row>
    <row r="70" spans="1:5" x14ac:dyDescent="0.2">
      <c r="A70" s="340"/>
      <c r="B70" s="340"/>
      <c r="C70" s="340"/>
      <c r="D70" s="340"/>
      <c r="E70" s="340"/>
    </row>
    <row r="71" spans="1:5" x14ac:dyDescent="0.2">
      <c r="A71" s="340"/>
      <c r="B71" s="340"/>
      <c r="C71" s="340"/>
      <c r="D71" s="340"/>
      <c r="E71" s="340"/>
    </row>
    <row r="72" spans="1:5" x14ac:dyDescent="0.2">
      <c r="A72" s="340"/>
      <c r="B72" s="340"/>
      <c r="C72" s="340"/>
      <c r="D72" s="340"/>
      <c r="E72" s="340"/>
    </row>
    <row r="73" spans="1:5" x14ac:dyDescent="0.2">
      <c r="A73" s="340"/>
      <c r="B73" s="340"/>
      <c r="C73" s="340"/>
      <c r="D73" s="340"/>
      <c r="E73" s="340"/>
    </row>
    <row r="74" spans="1:5" x14ac:dyDescent="0.2">
      <c r="A74" s="340"/>
      <c r="B74" s="340"/>
      <c r="C74" s="340"/>
      <c r="D74" s="340"/>
      <c r="E74" s="340"/>
    </row>
    <row r="75" spans="1:5" x14ac:dyDescent="0.2">
      <c r="A75" s="340"/>
      <c r="B75" s="340"/>
      <c r="C75" s="340"/>
      <c r="D75" s="340"/>
      <c r="E75" s="340"/>
    </row>
    <row r="76" spans="1:5" x14ac:dyDescent="0.2">
      <c r="A76" s="340"/>
      <c r="B76" s="340"/>
      <c r="C76" s="340"/>
      <c r="D76" s="340"/>
      <c r="E76" s="340"/>
    </row>
    <row r="77" spans="1:5" x14ac:dyDescent="0.2">
      <c r="A77" s="340"/>
      <c r="B77" s="340"/>
      <c r="C77" s="340"/>
      <c r="D77" s="340"/>
      <c r="E77" s="340"/>
    </row>
    <row r="78" spans="1:5" x14ac:dyDescent="0.2">
      <c r="A78" s="340"/>
      <c r="B78" s="340"/>
      <c r="C78" s="340"/>
      <c r="D78" s="340"/>
      <c r="E78" s="340"/>
    </row>
    <row r="79" spans="1:5" x14ac:dyDescent="0.2">
      <c r="A79" s="340"/>
      <c r="B79" s="340"/>
      <c r="C79" s="340"/>
      <c r="D79" s="340"/>
      <c r="E79" s="340"/>
    </row>
    <row r="80" spans="1:5" x14ac:dyDescent="0.2">
      <c r="A80" s="340"/>
      <c r="B80" s="340"/>
      <c r="C80" s="340"/>
      <c r="D80" s="340"/>
      <c r="E80" s="340"/>
    </row>
    <row r="81" spans="1:5" x14ac:dyDescent="0.2">
      <c r="A81" s="340"/>
      <c r="B81" s="340"/>
      <c r="C81" s="340"/>
      <c r="D81" s="340"/>
      <c r="E81" s="340"/>
    </row>
    <row r="82" spans="1:5" x14ac:dyDescent="0.2">
      <c r="A82" s="340"/>
      <c r="B82" s="340"/>
      <c r="C82" s="340"/>
      <c r="D82" s="340"/>
      <c r="E82" s="340"/>
    </row>
    <row r="83" spans="1:5" x14ac:dyDescent="0.2">
      <c r="A83" s="340"/>
      <c r="B83" s="340"/>
      <c r="C83" s="340"/>
      <c r="D83" s="340"/>
      <c r="E83" s="340"/>
    </row>
    <row r="84" spans="1:5" x14ac:dyDescent="0.2">
      <c r="A84" s="340"/>
      <c r="B84" s="340"/>
      <c r="C84" s="340"/>
      <c r="D84" s="340"/>
      <c r="E84" s="340"/>
    </row>
    <row r="85" spans="1:5" x14ac:dyDescent="0.2">
      <c r="A85" s="340"/>
      <c r="B85" s="340"/>
      <c r="C85" s="340"/>
      <c r="D85" s="340"/>
      <c r="E85" s="340"/>
    </row>
    <row r="86" spans="1:5" x14ac:dyDescent="0.2">
      <c r="A86" s="340"/>
      <c r="B86" s="340"/>
      <c r="C86" s="340"/>
      <c r="D86" s="340"/>
      <c r="E86" s="340"/>
    </row>
    <row r="87" spans="1:5" x14ac:dyDescent="0.2">
      <c r="A87" s="340"/>
      <c r="B87" s="340"/>
      <c r="C87" s="340"/>
      <c r="D87" s="340"/>
      <c r="E87" s="340"/>
    </row>
    <row r="88" spans="1:5" x14ac:dyDescent="0.2">
      <c r="A88" s="340"/>
      <c r="B88" s="340"/>
      <c r="C88" s="340"/>
      <c r="D88" s="340"/>
      <c r="E88" s="340"/>
    </row>
    <row r="89" spans="1:5" x14ac:dyDescent="0.2">
      <c r="A89" s="340"/>
      <c r="B89" s="340"/>
      <c r="C89" s="340"/>
      <c r="D89" s="340"/>
      <c r="E89" s="340"/>
    </row>
    <row r="90" spans="1:5" x14ac:dyDescent="0.2">
      <c r="A90" s="340"/>
      <c r="B90" s="340"/>
      <c r="C90" s="340"/>
      <c r="D90" s="340"/>
      <c r="E90" s="340"/>
    </row>
    <row r="91" spans="1:5" x14ac:dyDescent="0.2">
      <c r="A91" s="340"/>
      <c r="B91" s="340"/>
      <c r="C91" s="340"/>
      <c r="D91" s="340"/>
      <c r="E91" s="340"/>
    </row>
    <row r="92" spans="1:5" x14ac:dyDescent="0.2">
      <c r="A92" s="340"/>
      <c r="B92" s="340"/>
      <c r="C92" s="340"/>
      <c r="D92" s="340"/>
      <c r="E92" s="340"/>
    </row>
    <row r="93" spans="1:5" x14ac:dyDescent="0.2">
      <c r="A93" s="340"/>
      <c r="B93" s="340"/>
      <c r="C93" s="340"/>
      <c r="D93" s="340"/>
      <c r="E93" s="340"/>
    </row>
    <row r="94" spans="1:5" x14ac:dyDescent="0.2">
      <c r="A94" s="340"/>
      <c r="B94" s="340"/>
      <c r="C94" s="340"/>
      <c r="D94" s="340"/>
      <c r="E94" s="340"/>
    </row>
    <row r="95" spans="1:5" x14ac:dyDescent="0.2">
      <c r="A95" s="340"/>
      <c r="B95" s="340"/>
      <c r="C95" s="340"/>
      <c r="D95" s="340"/>
      <c r="E95" s="340"/>
    </row>
    <row r="96" spans="1:5" x14ac:dyDescent="0.2">
      <c r="A96" s="340"/>
      <c r="B96" s="340"/>
      <c r="C96" s="340"/>
      <c r="D96" s="340"/>
      <c r="E96" s="340"/>
    </row>
    <row r="97" spans="1:5" x14ac:dyDescent="0.2">
      <c r="A97" s="340"/>
      <c r="B97" s="340"/>
      <c r="C97" s="340"/>
      <c r="D97" s="340"/>
      <c r="E97" s="340"/>
    </row>
    <row r="98" spans="1:5" x14ac:dyDescent="0.2">
      <c r="A98" s="340"/>
      <c r="B98" s="340"/>
      <c r="C98" s="340"/>
      <c r="D98" s="340"/>
      <c r="E98" s="340"/>
    </row>
  </sheetData>
  <sheetProtection sheet="1" objects="1" scenarios="1"/>
  <phoneticPr fontId="3" type="noConversion"/>
  <hyperlinks>
    <hyperlink ref="B27" r:id="rId1" display="corals@dep.state.fl.us" xr:uid="{00000000-0004-0000-0000-000000000000}"/>
  </hyperlinks>
  <pageMargins left="0.75" right="0.75" top="1" bottom="1" header="0.5" footer="0.5"/>
  <pageSetup paperSize="3" orientation="portrait" horizontalDpi="300" verticalDpi="30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26"/>
  </sheetPr>
  <dimension ref="A1:IV41"/>
  <sheetViews>
    <sheetView showGridLines="0" topLeftCell="AD43" zoomScale="75" zoomScaleNormal="100" zoomScaleSheetLayoutView="100" workbookViewId="0">
      <selection activeCell="AY1" sqref="AY1:BW1"/>
    </sheetView>
  </sheetViews>
  <sheetFormatPr defaultColWidth="4.7109375" defaultRowHeight="12.75" x14ac:dyDescent="0.2"/>
  <cols>
    <col min="1" max="6" width="4.7109375" customWidth="1"/>
    <col min="7" max="7" width="5.5703125" customWidth="1"/>
    <col min="8" max="8" width="6.140625" customWidth="1"/>
    <col min="9" max="14" width="4.7109375" customWidth="1"/>
    <col min="15" max="15" width="8.7109375" customWidth="1"/>
    <col min="22" max="22" width="4.7109375" customWidth="1"/>
    <col min="102" max="102" width="4.7109375" customWidth="1"/>
  </cols>
  <sheetData>
    <row r="1" spans="1:256" ht="31.5" customHeight="1" thickBot="1" x14ac:dyDescent="0.25">
      <c r="A1" s="461" t="s">
        <v>112</v>
      </c>
      <c r="B1" s="462"/>
      <c r="C1" s="462"/>
      <c r="D1" s="462"/>
      <c r="E1" s="462"/>
      <c r="F1" s="462"/>
      <c r="G1" s="462"/>
      <c r="H1" s="463"/>
      <c r="I1" s="462"/>
      <c r="J1" s="462"/>
      <c r="K1" s="462"/>
      <c r="L1" s="462"/>
      <c r="M1" s="462"/>
      <c r="N1" s="462"/>
      <c r="O1" s="462"/>
      <c r="P1" s="462"/>
      <c r="Q1" s="462"/>
      <c r="R1" s="462"/>
      <c r="S1" s="462"/>
      <c r="T1" s="462"/>
      <c r="U1" s="462"/>
      <c r="V1" s="462"/>
      <c r="W1" s="462"/>
      <c r="X1" s="462"/>
      <c r="Y1" s="464"/>
      <c r="Z1" s="455"/>
      <c r="AA1" s="455"/>
      <c r="AB1" s="455"/>
      <c r="AC1" s="455"/>
      <c r="AD1" s="455"/>
      <c r="AE1" s="455"/>
      <c r="AF1" s="455"/>
      <c r="AG1" s="456"/>
      <c r="AH1" s="455"/>
      <c r="AI1" s="455"/>
      <c r="AJ1" s="455"/>
      <c r="AK1" s="455"/>
      <c r="AL1" s="455"/>
      <c r="AM1" s="455"/>
      <c r="AN1" s="455"/>
      <c r="AO1" s="455"/>
      <c r="AP1" s="455"/>
      <c r="AQ1" s="455"/>
      <c r="AR1" s="455"/>
      <c r="AS1" s="455"/>
      <c r="AT1" s="455"/>
      <c r="AU1" s="455"/>
      <c r="AV1" s="455"/>
      <c r="AW1" s="455"/>
      <c r="AX1" s="455"/>
      <c r="AY1" s="455"/>
      <c r="AZ1" s="455"/>
      <c r="BA1" s="455"/>
      <c r="BB1" s="455"/>
      <c r="BC1" s="455"/>
      <c r="BD1" s="455"/>
      <c r="BE1" s="455"/>
      <c r="BF1" s="456"/>
      <c r="BG1" s="455"/>
      <c r="BH1" s="455"/>
      <c r="BI1" s="455"/>
      <c r="BJ1" s="455"/>
      <c r="BK1" s="455"/>
      <c r="BL1" s="455"/>
      <c r="BM1" s="455"/>
      <c r="BN1" s="455"/>
      <c r="BO1" s="455"/>
      <c r="BP1" s="455"/>
      <c r="BQ1" s="455"/>
      <c r="BR1" s="455"/>
      <c r="BS1" s="455"/>
      <c r="BT1" s="455"/>
      <c r="BU1" s="455"/>
      <c r="BV1" s="455"/>
      <c r="BW1" s="455"/>
      <c r="BX1" s="455"/>
      <c r="BY1" s="455"/>
      <c r="BZ1" s="455"/>
      <c r="CA1" s="455"/>
      <c r="CB1" s="455"/>
      <c r="CC1" s="455"/>
      <c r="CD1" s="455"/>
      <c r="CE1" s="456"/>
      <c r="CF1" s="455"/>
      <c r="CG1" s="455"/>
      <c r="CH1" s="455"/>
      <c r="CI1" s="455"/>
      <c r="CJ1" s="455"/>
      <c r="CK1" s="455"/>
      <c r="CL1" s="455"/>
      <c r="CM1" s="455"/>
      <c r="CN1" s="455"/>
      <c r="CO1" s="455"/>
      <c r="CP1" s="455"/>
      <c r="CQ1" s="455"/>
      <c r="CR1" s="455"/>
      <c r="CS1" s="455"/>
      <c r="CT1" s="455"/>
      <c r="CU1" s="455"/>
      <c r="CV1" s="455"/>
      <c r="CW1" s="455"/>
      <c r="CX1" s="455"/>
      <c r="CY1" s="455"/>
      <c r="CZ1" s="455"/>
      <c r="DA1" s="455"/>
      <c r="DB1" s="455"/>
      <c r="DC1" s="455"/>
      <c r="DD1" s="456"/>
      <c r="DE1" s="455"/>
      <c r="DF1" s="455"/>
      <c r="DG1" s="455"/>
      <c r="DH1" s="455"/>
      <c r="DI1" s="455"/>
      <c r="DJ1" s="455"/>
      <c r="DK1" s="455"/>
      <c r="DL1" s="455"/>
      <c r="DM1" s="455"/>
      <c r="DN1" s="455"/>
      <c r="DO1" s="455"/>
      <c r="DP1" s="455"/>
      <c r="DQ1" s="455"/>
      <c r="DR1" s="455"/>
      <c r="DS1" s="455"/>
      <c r="DT1" s="455"/>
      <c r="DU1" s="455"/>
      <c r="DV1" s="455"/>
      <c r="DW1" s="455"/>
      <c r="DX1" s="455"/>
      <c r="DY1" s="455"/>
      <c r="DZ1" s="455"/>
      <c r="EA1" s="455"/>
      <c r="EB1" s="455"/>
      <c r="EC1" s="456"/>
      <c r="ED1" s="455"/>
      <c r="EE1" s="455"/>
      <c r="EF1" s="455"/>
      <c r="EG1" s="455"/>
      <c r="EH1" s="455"/>
      <c r="EI1" s="455"/>
      <c r="EJ1" s="455"/>
      <c r="EK1" s="455"/>
      <c r="EL1" s="455"/>
      <c r="EM1" s="455"/>
      <c r="EN1" s="455"/>
      <c r="EO1" s="455"/>
      <c r="EP1" s="455"/>
      <c r="EQ1" s="455"/>
      <c r="ER1" s="455"/>
      <c r="ES1" s="455"/>
      <c r="ET1" s="455"/>
      <c r="EU1" s="455"/>
      <c r="EV1" s="455"/>
      <c r="EW1" s="455"/>
      <c r="EX1" s="455"/>
      <c r="EY1" s="455"/>
      <c r="EZ1" s="455"/>
      <c r="FA1" s="455"/>
      <c r="FB1" s="456"/>
      <c r="FC1" s="455"/>
      <c r="FD1" s="455"/>
      <c r="FE1" s="455"/>
      <c r="FF1" s="455"/>
      <c r="FG1" s="455"/>
      <c r="FH1" s="455"/>
      <c r="FI1" s="455"/>
      <c r="FJ1" s="455"/>
      <c r="FK1" s="455"/>
      <c r="FL1" s="455"/>
      <c r="FM1" s="455"/>
      <c r="FN1" s="455"/>
      <c r="FO1" s="455"/>
      <c r="FP1" s="455"/>
      <c r="FQ1" s="455"/>
      <c r="FR1" s="455"/>
      <c r="FS1" s="455"/>
      <c r="FT1" s="455"/>
      <c r="FU1" s="455"/>
      <c r="FV1" s="455"/>
      <c r="FW1" s="455"/>
      <c r="FX1" s="455"/>
      <c r="FY1" s="455"/>
      <c r="FZ1" s="455"/>
      <c r="GA1" s="456"/>
      <c r="GB1" s="455"/>
      <c r="GC1" s="455"/>
      <c r="GD1" s="455"/>
      <c r="GE1" s="455"/>
      <c r="GF1" s="455"/>
      <c r="GG1" s="455"/>
      <c r="GH1" s="455"/>
      <c r="GI1" s="455"/>
      <c r="GJ1" s="455"/>
      <c r="GK1" s="455"/>
      <c r="GL1" s="455"/>
      <c r="GM1" s="455"/>
      <c r="GN1" s="455"/>
      <c r="GO1" s="455"/>
      <c r="GP1" s="455"/>
      <c r="GQ1" s="455"/>
      <c r="GR1" s="455"/>
      <c r="GS1" s="455"/>
      <c r="GT1" s="455"/>
      <c r="GU1" s="455"/>
      <c r="GV1" s="455"/>
      <c r="GW1" s="455"/>
      <c r="GX1" s="455"/>
      <c r="GY1" s="455"/>
      <c r="GZ1" s="456"/>
      <c r="HA1" s="455"/>
      <c r="HB1" s="455"/>
      <c r="HC1" s="455"/>
      <c r="HD1" s="455"/>
      <c r="HE1" s="455"/>
      <c r="HF1" s="455"/>
      <c r="HG1" s="455"/>
      <c r="HH1" s="455"/>
      <c r="HI1" s="455"/>
      <c r="HJ1" s="455"/>
      <c r="HK1" s="455"/>
      <c r="HL1" s="455"/>
      <c r="HM1" s="455"/>
      <c r="HN1" s="455"/>
      <c r="HO1" s="455"/>
      <c r="HP1" s="455"/>
      <c r="HQ1" s="455"/>
      <c r="HR1" s="455"/>
      <c r="HS1" s="455"/>
      <c r="HT1" s="455"/>
      <c r="HU1" s="455"/>
      <c r="HV1" s="455"/>
      <c r="HW1" s="455"/>
      <c r="HX1" s="455"/>
      <c r="HY1" s="456"/>
      <c r="HZ1" s="455"/>
      <c r="IA1" s="455"/>
      <c r="IB1" s="455"/>
      <c r="IC1" s="455"/>
      <c r="ID1" s="455"/>
      <c r="IE1" s="455"/>
      <c r="IF1" s="455"/>
      <c r="IG1" s="455"/>
      <c r="IH1" s="455"/>
      <c r="II1" s="455"/>
      <c r="IJ1" s="455"/>
      <c r="IK1" s="455"/>
      <c r="IL1" s="455"/>
      <c r="IM1" s="455"/>
      <c r="IN1" s="455"/>
      <c r="IO1" s="455"/>
      <c r="IP1" s="455"/>
      <c r="IQ1" s="455"/>
      <c r="IR1" s="455"/>
      <c r="IS1" s="455"/>
      <c r="IT1" s="455"/>
      <c r="IU1" s="455"/>
      <c r="IV1" s="455"/>
    </row>
    <row r="2" spans="1:256" ht="12.75" customHeight="1" x14ac:dyDescent="0.2">
      <c r="A2" s="476" t="s">
        <v>238</v>
      </c>
      <c r="B2" s="477"/>
      <c r="C2" s="477"/>
      <c r="D2" s="477"/>
      <c r="E2" s="477"/>
      <c r="F2" s="477"/>
      <c r="G2" s="477"/>
      <c r="H2" s="477"/>
      <c r="I2" s="477"/>
      <c r="J2" s="477"/>
      <c r="K2" s="477"/>
      <c r="L2" s="477"/>
      <c r="M2" s="477"/>
      <c r="N2" s="477"/>
      <c r="O2" s="477"/>
      <c r="P2" s="477"/>
      <c r="Q2" s="477"/>
      <c r="R2" s="477"/>
      <c r="S2" s="478"/>
      <c r="T2" s="482" t="s">
        <v>55</v>
      </c>
      <c r="U2" s="483"/>
      <c r="V2" s="483"/>
      <c r="W2" s="483"/>
      <c r="X2" s="483"/>
      <c r="Y2" s="484"/>
    </row>
    <row r="3" spans="1:256" ht="31.5" customHeight="1" x14ac:dyDescent="0.2">
      <c r="A3" s="479"/>
      <c r="B3" s="480"/>
      <c r="C3" s="480"/>
      <c r="D3" s="480"/>
      <c r="E3" s="480"/>
      <c r="F3" s="480"/>
      <c r="G3" s="480"/>
      <c r="H3" s="480"/>
      <c r="I3" s="480"/>
      <c r="J3" s="480"/>
      <c r="K3" s="480"/>
      <c r="L3" s="480"/>
      <c r="M3" s="480"/>
      <c r="N3" s="480"/>
      <c r="O3" s="480"/>
      <c r="P3" s="480"/>
      <c r="Q3" s="480"/>
      <c r="R3" s="480"/>
      <c r="S3" s="481"/>
      <c r="T3" s="485"/>
      <c r="U3" s="486"/>
      <c r="V3" s="486"/>
      <c r="W3" s="486"/>
      <c r="X3" s="486"/>
      <c r="Y3" s="487"/>
      <c r="Z3" s="289"/>
      <c r="AA3" s="289"/>
      <c r="AB3" s="289"/>
      <c r="AC3" s="289"/>
      <c r="AD3" s="289"/>
      <c r="AE3" s="289"/>
      <c r="AF3" s="289"/>
      <c r="AG3" s="290"/>
      <c r="AH3" s="289"/>
      <c r="AI3" s="289"/>
      <c r="AJ3" s="289"/>
      <c r="AK3" s="289"/>
      <c r="AL3" s="289"/>
      <c r="AM3" s="289"/>
      <c r="AN3" s="289"/>
      <c r="AO3" s="289"/>
      <c r="AP3" s="289"/>
      <c r="AQ3" s="289"/>
      <c r="AR3" s="289"/>
      <c r="AS3" s="289"/>
      <c r="AT3" s="289"/>
      <c r="AU3" s="289"/>
      <c r="AV3" s="289"/>
      <c r="AW3" s="289"/>
      <c r="AX3" s="289"/>
      <c r="AY3" s="289"/>
      <c r="AZ3" s="289"/>
      <c r="BA3" s="289"/>
      <c r="BB3" s="289"/>
      <c r="BC3" s="289"/>
      <c r="BD3" s="289"/>
      <c r="BE3" s="289"/>
      <c r="BF3" s="290"/>
      <c r="BG3" s="289"/>
      <c r="BH3" s="289"/>
      <c r="BI3" s="289"/>
      <c r="BJ3" s="289"/>
      <c r="BK3" s="289"/>
      <c r="BL3" s="289"/>
      <c r="BM3" s="289"/>
      <c r="BN3" s="289"/>
      <c r="BO3" s="289"/>
      <c r="BP3" s="289"/>
      <c r="BQ3" s="289"/>
      <c r="BR3" s="289"/>
      <c r="BS3" s="289"/>
      <c r="BT3" s="289"/>
      <c r="BU3" s="289"/>
      <c r="BV3" s="289"/>
      <c r="BW3" s="289"/>
      <c r="BX3" s="289"/>
      <c r="BY3" s="289"/>
      <c r="BZ3" s="289"/>
      <c r="CA3" s="289"/>
      <c r="CB3" s="289"/>
      <c r="CC3" s="289"/>
      <c r="CD3" s="289"/>
      <c r="CE3" s="290"/>
      <c r="CF3" s="289"/>
      <c r="CG3" s="289"/>
      <c r="CH3" s="289"/>
      <c r="CI3" s="289"/>
      <c r="CJ3" s="289"/>
      <c r="CK3" s="289"/>
      <c r="CL3" s="289"/>
      <c r="CM3" s="289"/>
      <c r="CN3" s="289"/>
      <c r="CO3" s="289"/>
      <c r="CP3" s="289"/>
      <c r="CQ3" s="289"/>
      <c r="CR3" s="289"/>
      <c r="CS3" s="289"/>
      <c r="CT3" s="289"/>
      <c r="CU3" s="289"/>
      <c r="CV3" s="289"/>
      <c r="CW3" s="289"/>
      <c r="CX3" s="289"/>
      <c r="CY3" s="289"/>
      <c r="CZ3" s="289"/>
      <c r="DA3" s="289"/>
      <c r="DB3" s="289"/>
      <c r="DC3" s="289"/>
      <c r="DD3" s="290"/>
      <c r="DE3" s="289"/>
      <c r="DF3" s="289"/>
      <c r="DG3" s="289"/>
      <c r="DH3" s="289"/>
      <c r="DI3" s="289"/>
      <c r="DJ3" s="289"/>
      <c r="DK3" s="289"/>
      <c r="DL3" s="289"/>
      <c r="DM3" s="289"/>
      <c r="DN3" s="289"/>
      <c r="DO3" s="289"/>
      <c r="DP3" s="289"/>
      <c r="DQ3" s="289"/>
      <c r="DR3" s="289"/>
      <c r="DS3" s="289"/>
      <c r="DT3" s="289"/>
      <c r="DU3" s="289"/>
      <c r="DV3" s="289"/>
      <c r="DW3" s="289"/>
      <c r="DX3" s="289"/>
      <c r="DY3" s="289"/>
      <c r="DZ3" s="289"/>
      <c r="EA3" s="289"/>
      <c r="EB3" s="289"/>
      <c r="EC3" s="290"/>
      <c r="ED3" s="289"/>
      <c r="EE3" s="289"/>
      <c r="EF3" s="289"/>
      <c r="EG3" s="289"/>
      <c r="EH3" s="289"/>
      <c r="EI3" s="289"/>
      <c r="EJ3" s="289"/>
      <c r="EK3" s="289"/>
      <c r="EL3" s="289"/>
      <c r="EM3" s="289"/>
      <c r="EN3" s="289"/>
      <c r="EO3" s="289"/>
      <c r="EP3" s="289"/>
      <c r="EQ3" s="289"/>
      <c r="ER3" s="289"/>
      <c r="ES3" s="289"/>
      <c r="ET3" s="289"/>
      <c r="EU3" s="289"/>
      <c r="EV3" s="289"/>
      <c r="EW3" s="289"/>
      <c r="EX3" s="289"/>
      <c r="EY3" s="289"/>
      <c r="EZ3" s="289"/>
      <c r="FA3" s="289"/>
      <c r="FB3" s="290"/>
      <c r="FC3" s="289"/>
      <c r="FD3" s="289"/>
      <c r="FE3" s="289"/>
      <c r="FF3" s="289"/>
      <c r="FG3" s="289"/>
      <c r="FH3" s="289"/>
      <c r="FI3" s="289"/>
      <c r="FJ3" s="289"/>
      <c r="FK3" s="289"/>
      <c r="FL3" s="289"/>
      <c r="FM3" s="289"/>
      <c r="FN3" s="289"/>
      <c r="FO3" s="289"/>
      <c r="FP3" s="289"/>
      <c r="FQ3" s="289"/>
      <c r="FR3" s="289"/>
      <c r="FS3" s="289"/>
      <c r="FT3" s="289"/>
      <c r="FU3" s="289"/>
      <c r="FV3" s="289"/>
      <c r="FW3" s="289"/>
      <c r="FX3" s="289"/>
      <c r="FY3" s="289"/>
      <c r="FZ3" s="289"/>
      <c r="GA3" s="290"/>
      <c r="GB3" s="289"/>
      <c r="GC3" s="289"/>
      <c r="GD3" s="289"/>
      <c r="GE3" s="289"/>
      <c r="GF3" s="289"/>
      <c r="GG3" s="289"/>
      <c r="GH3" s="289"/>
      <c r="GI3" s="289"/>
      <c r="GJ3" s="289"/>
      <c r="GK3" s="289"/>
      <c r="GL3" s="289"/>
      <c r="GM3" s="289"/>
      <c r="GN3" s="289"/>
      <c r="GO3" s="289"/>
      <c r="GP3" s="289"/>
      <c r="GQ3" s="289"/>
      <c r="GR3" s="289"/>
      <c r="GS3" s="289"/>
      <c r="GT3" s="289"/>
      <c r="GU3" s="289"/>
      <c r="GV3" s="289"/>
      <c r="GW3" s="289"/>
      <c r="GX3" s="289"/>
      <c r="GY3" s="289"/>
      <c r="GZ3" s="290"/>
      <c r="HA3" s="289"/>
      <c r="HB3" s="289"/>
      <c r="HC3" s="289"/>
      <c r="HD3" s="289"/>
      <c r="HE3" s="289"/>
      <c r="HF3" s="289"/>
      <c r="HG3" s="289"/>
      <c r="HH3" s="289"/>
      <c r="HI3" s="289"/>
      <c r="HJ3" s="289"/>
      <c r="HK3" s="289"/>
      <c r="HL3" s="289"/>
      <c r="HM3" s="289"/>
      <c r="HN3" s="289"/>
      <c r="HO3" s="289"/>
      <c r="HP3" s="289"/>
      <c r="HQ3" s="289"/>
      <c r="HR3" s="289"/>
      <c r="HS3" s="289"/>
      <c r="HT3" s="289"/>
      <c r="HU3" s="289"/>
      <c r="HV3" s="289"/>
      <c r="HW3" s="289"/>
      <c r="HX3" s="289"/>
      <c r="HY3" s="290"/>
      <c r="HZ3" s="289"/>
      <c r="IA3" s="289"/>
      <c r="IB3" s="289"/>
      <c r="IC3" s="289"/>
      <c r="ID3" s="289"/>
      <c r="IE3" s="289"/>
      <c r="IF3" s="289"/>
      <c r="IG3" s="289"/>
      <c r="IH3" s="289"/>
      <c r="II3" s="289"/>
      <c r="IJ3" s="289"/>
      <c r="IK3" s="289"/>
      <c r="IL3" s="289"/>
      <c r="IM3" s="289"/>
      <c r="IN3" s="289"/>
      <c r="IO3" s="289"/>
      <c r="IP3" s="289"/>
      <c r="IQ3" s="289"/>
      <c r="IR3" s="289"/>
      <c r="IS3" s="289"/>
      <c r="IT3" s="289"/>
      <c r="IU3" s="289"/>
      <c r="IV3" s="289"/>
    </row>
    <row r="4" spans="1:256" s="17" customFormat="1" ht="30" customHeight="1" x14ac:dyDescent="0.2">
      <c r="A4" s="393" t="s">
        <v>100</v>
      </c>
      <c r="B4" s="394"/>
      <c r="C4" s="394"/>
      <c r="D4" s="394"/>
      <c r="E4" s="394"/>
      <c r="F4" s="394"/>
      <c r="G4" s="394"/>
      <c r="H4" s="394"/>
      <c r="I4" s="394"/>
      <c r="J4" s="395"/>
      <c r="K4" s="396" t="s">
        <v>239</v>
      </c>
      <c r="L4" s="397"/>
      <c r="M4" s="397"/>
      <c r="N4" s="397"/>
      <c r="O4" s="397"/>
      <c r="P4" s="397"/>
      <c r="Q4" s="398"/>
      <c r="R4" s="396" t="s">
        <v>240</v>
      </c>
      <c r="S4" s="397"/>
      <c r="T4" s="397"/>
      <c r="U4" s="397"/>
      <c r="V4" s="397"/>
      <c r="W4" s="397"/>
      <c r="X4" s="397"/>
      <c r="Y4" s="404"/>
    </row>
    <row r="5" spans="1:256" s="19" customFormat="1" ht="36" customHeight="1" x14ac:dyDescent="0.2">
      <c r="A5" s="755"/>
      <c r="B5" s="373"/>
      <c r="C5" s="373"/>
      <c r="D5" s="373"/>
      <c r="E5" s="373"/>
      <c r="F5" s="373"/>
      <c r="G5" s="373"/>
      <c r="H5" s="373"/>
      <c r="I5" s="373"/>
      <c r="J5" s="378"/>
      <c r="K5" s="379"/>
      <c r="L5" s="373"/>
      <c r="M5" s="373"/>
      <c r="N5" s="373"/>
      <c r="O5" s="373"/>
      <c r="P5" s="373"/>
      <c r="Q5" s="373"/>
      <c r="R5" s="380"/>
      <c r="S5" s="381"/>
      <c r="T5" s="381"/>
      <c r="U5" s="381"/>
      <c r="V5" s="381"/>
      <c r="W5" s="381"/>
      <c r="X5" s="381"/>
      <c r="Y5" s="382"/>
    </row>
    <row r="6" spans="1:256" s="19" customFormat="1" ht="37.5" customHeight="1" x14ac:dyDescent="0.2">
      <c r="A6" s="383" t="s">
        <v>244</v>
      </c>
      <c r="B6" s="384"/>
      <c r="C6" s="384"/>
      <c r="D6" s="384"/>
      <c r="E6" s="384"/>
      <c r="F6" s="384"/>
      <c r="G6" s="384"/>
      <c r="H6" s="384"/>
      <c r="I6" s="384"/>
      <c r="J6" s="385"/>
      <c r="K6" s="375" t="s">
        <v>241</v>
      </c>
      <c r="L6" s="376"/>
      <c r="M6" s="376"/>
      <c r="N6" s="376"/>
      <c r="O6" s="376"/>
      <c r="P6" s="376"/>
      <c r="Q6" s="386"/>
      <c r="R6" s="375" t="s">
        <v>245</v>
      </c>
      <c r="S6" s="376"/>
      <c r="T6" s="376"/>
      <c r="U6" s="376"/>
      <c r="V6" s="376"/>
      <c r="W6" s="376"/>
      <c r="X6" s="376"/>
      <c r="Y6" s="377"/>
    </row>
    <row r="7" spans="1:256" s="202" customFormat="1" ht="27" customHeight="1" x14ac:dyDescent="0.2">
      <c r="A7" s="405"/>
      <c r="B7" s="373"/>
      <c r="C7" s="373"/>
      <c r="D7" s="373"/>
      <c r="E7" s="373"/>
      <c r="F7" s="373"/>
      <c r="G7" s="373"/>
      <c r="H7" s="373"/>
      <c r="I7" s="373"/>
      <c r="J7" s="378"/>
      <c r="K7" s="459"/>
      <c r="L7" s="381"/>
      <c r="M7" s="381"/>
      <c r="N7" s="381"/>
      <c r="O7" s="381"/>
      <c r="P7" s="381"/>
      <c r="Q7" s="458"/>
      <c r="R7" s="372"/>
      <c r="S7" s="373"/>
      <c r="T7" s="373"/>
      <c r="U7" s="373"/>
      <c r="V7" s="373"/>
      <c r="W7" s="373"/>
      <c r="X7" s="373"/>
      <c r="Y7" s="374"/>
    </row>
    <row r="8" spans="1:256" ht="25.5" customHeight="1" x14ac:dyDescent="0.2">
      <c r="A8" s="402" t="s">
        <v>242</v>
      </c>
      <c r="B8" s="400"/>
      <c r="C8" s="400"/>
      <c r="D8" s="400"/>
      <c r="E8" s="400"/>
      <c r="F8" s="401"/>
      <c r="G8" s="399" t="s">
        <v>246</v>
      </c>
      <c r="H8" s="400"/>
      <c r="I8" s="400"/>
      <c r="J8" s="400"/>
      <c r="K8" s="400"/>
      <c r="L8" s="400"/>
      <c r="M8" s="401"/>
      <c r="N8" s="752" t="s">
        <v>247</v>
      </c>
      <c r="O8" s="753"/>
      <c r="P8" s="753"/>
      <c r="Q8" s="753"/>
      <c r="R8" s="753"/>
      <c r="S8" s="754"/>
      <c r="T8" s="403" t="s">
        <v>243</v>
      </c>
      <c r="U8" s="384"/>
      <c r="V8" s="384"/>
      <c r="W8" s="384"/>
      <c r="X8" s="384"/>
      <c r="Y8" s="460"/>
    </row>
    <row r="9" spans="1:256" s="96" customFormat="1" ht="19.5" customHeight="1" x14ac:dyDescent="0.2">
      <c r="A9" s="454"/>
      <c r="B9" s="439"/>
      <c r="C9" s="439"/>
      <c r="D9" s="439"/>
      <c r="E9" s="439"/>
      <c r="F9" s="442"/>
      <c r="G9" s="457"/>
      <c r="H9" s="381"/>
      <c r="I9" s="381"/>
      <c r="J9" s="381"/>
      <c r="K9" s="381"/>
      <c r="L9" s="381"/>
      <c r="M9" s="458"/>
      <c r="N9" s="459"/>
      <c r="O9" s="381"/>
      <c r="P9" s="381"/>
      <c r="Q9" s="381"/>
      <c r="R9" s="381"/>
      <c r="S9" s="458"/>
      <c r="T9" s="459"/>
      <c r="U9" s="381"/>
      <c r="V9" s="381"/>
      <c r="W9" s="381"/>
      <c r="X9" s="381"/>
      <c r="Y9" s="382"/>
    </row>
    <row r="10" spans="1:256" ht="24" customHeight="1" x14ac:dyDescent="0.2">
      <c r="A10" s="415" t="s">
        <v>233</v>
      </c>
      <c r="B10" s="489"/>
      <c r="C10" s="489"/>
      <c r="D10" s="489"/>
      <c r="E10" s="489"/>
      <c r="F10" s="489"/>
      <c r="G10" s="489"/>
      <c r="H10" s="489"/>
      <c r="I10" s="489"/>
      <c r="J10" s="489"/>
      <c r="K10" s="489"/>
      <c r="L10" s="489"/>
      <c r="M10" s="489"/>
      <c r="N10" s="489"/>
      <c r="O10" s="489"/>
      <c r="P10" s="489"/>
      <c r="Q10" s="489"/>
      <c r="R10" s="489"/>
      <c r="S10" s="489"/>
      <c r="T10" s="489"/>
      <c r="U10" s="489"/>
      <c r="V10" s="489"/>
      <c r="W10" s="489"/>
      <c r="X10" s="489"/>
      <c r="Y10" s="490"/>
    </row>
    <row r="11" spans="1:256" ht="25.5" customHeight="1" x14ac:dyDescent="0.2">
      <c r="A11" s="406" t="s">
        <v>176</v>
      </c>
      <c r="B11" s="407"/>
      <c r="C11" s="407"/>
      <c r="D11" s="407"/>
      <c r="E11" s="407"/>
      <c r="F11" s="407"/>
      <c r="G11" s="407"/>
      <c r="H11" s="407"/>
      <c r="I11" s="407"/>
      <c r="J11" s="407"/>
      <c r="K11" s="407"/>
      <c r="L11" s="407"/>
      <c r="M11" s="407"/>
      <c r="N11" s="408"/>
      <c r="O11" s="409"/>
      <c r="P11" s="409"/>
      <c r="Q11" s="409"/>
      <c r="R11" s="409"/>
      <c r="S11" s="409"/>
      <c r="T11" s="409"/>
      <c r="U11" s="409"/>
      <c r="V11" s="409"/>
      <c r="W11" s="409"/>
      <c r="X11" s="409"/>
      <c r="Y11" s="410"/>
    </row>
    <row r="12" spans="1:256" ht="25.5" customHeight="1" x14ac:dyDescent="0.2">
      <c r="A12" s="406" t="s">
        <v>177</v>
      </c>
      <c r="B12" s="407"/>
      <c r="C12" s="407"/>
      <c r="D12" s="407"/>
      <c r="E12" s="407"/>
      <c r="F12" s="407"/>
      <c r="G12" s="407"/>
      <c r="H12" s="407"/>
      <c r="I12" s="407"/>
      <c r="J12" s="407"/>
      <c r="K12" s="407"/>
      <c r="L12" s="407"/>
      <c r="M12" s="407"/>
      <c r="N12" s="408"/>
      <c r="O12" s="409"/>
      <c r="P12" s="409"/>
      <c r="Q12" s="409"/>
      <c r="R12" s="409"/>
      <c r="S12" s="409"/>
      <c r="T12" s="409"/>
      <c r="U12" s="409"/>
      <c r="V12" s="409"/>
      <c r="W12" s="409"/>
      <c r="X12" s="409"/>
      <c r="Y12" s="410"/>
    </row>
    <row r="13" spans="1:256" ht="25.5" customHeight="1" x14ac:dyDescent="0.2">
      <c r="A13" s="491" t="s">
        <v>178</v>
      </c>
      <c r="B13" s="492"/>
      <c r="C13" s="492"/>
      <c r="D13" s="492"/>
      <c r="E13" s="492"/>
      <c r="F13" s="492"/>
      <c r="G13" s="492"/>
      <c r="H13" s="492"/>
      <c r="I13" s="492"/>
      <c r="J13" s="492"/>
      <c r="K13" s="492"/>
      <c r="L13" s="492"/>
      <c r="M13" s="492"/>
      <c r="N13" s="408"/>
      <c r="O13" s="409"/>
      <c r="P13" s="409"/>
      <c r="Q13" s="409"/>
      <c r="R13" s="409"/>
      <c r="S13" s="409"/>
      <c r="T13" s="409"/>
      <c r="U13" s="409"/>
      <c r="V13" s="409"/>
      <c r="W13" s="409"/>
      <c r="X13" s="409"/>
      <c r="Y13" s="410"/>
    </row>
    <row r="14" spans="1:256" ht="25.5" customHeight="1" x14ac:dyDescent="0.2">
      <c r="A14" s="491" t="s">
        <v>179</v>
      </c>
      <c r="B14" s="492"/>
      <c r="C14" s="492"/>
      <c r="D14" s="492"/>
      <c r="E14" s="492"/>
      <c r="F14" s="492"/>
      <c r="G14" s="492"/>
      <c r="H14" s="492"/>
      <c r="I14" s="492"/>
      <c r="J14" s="492"/>
      <c r="K14" s="492"/>
      <c r="L14" s="492"/>
      <c r="M14" s="492"/>
      <c r="N14" s="408"/>
      <c r="O14" s="409"/>
      <c r="P14" s="409"/>
      <c r="Q14" s="409"/>
      <c r="R14" s="409"/>
      <c r="S14" s="409"/>
      <c r="T14" s="409"/>
      <c r="U14" s="409"/>
      <c r="V14" s="409"/>
      <c r="W14" s="409"/>
      <c r="X14" s="409"/>
      <c r="Y14" s="410"/>
    </row>
    <row r="15" spans="1:256" ht="24" customHeight="1" x14ac:dyDescent="0.2">
      <c r="A15" s="415" t="s">
        <v>180</v>
      </c>
      <c r="B15" s="416"/>
      <c r="C15" s="416"/>
      <c r="D15" s="416"/>
      <c r="E15" s="416"/>
      <c r="F15" s="416"/>
      <c r="G15" s="416"/>
      <c r="H15" s="416"/>
      <c r="I15" s="416"/>
      <c r="J15" s="416"/>
      <c r="K15" s="416"/>
      <c r="L15" s="416"/>
      <c r="M15" s="416"/>
      <c r="N15" s="416"/>
      <c r="O15" s="416"/>
      <c r="P15" s="416"/>
      <c r="Q15" s="416"/>
      <c r="R15" s="416"/>
      <c r="S15" s="416"/>
      <c r="T15" s="416"/>
      <c r="U15" s="416"/>
      <c r="V15" s="416"/>
      <c r="W15" s="416"/>
      <c r="X15" s="416"/>
      <c r="Y15" s="417"/>
    </row>
    <row r="16" spans="1:256" ht="46.5" customHeight="1" x14ac:dyDescent="0.2">
      <c r="A16" s="749" t="s">
        <v>196</v>
      </c>
      <c r="B16" s="750"/>
      <c r="C16" s="750"/>
      <c r="D16" s="750"/>
      <c r="E16" s="750"/>
      <c r="F16" s="750"/>
      <c r="G16" s="750"/>
      <c r="H16" s="750"/>
      <c r="I16" s="750"/>
      <c r="J16" s="750"/>
      <c r="K16" s="750"/>
      <c r="L16" s="750"/>
      <c r="M16" s="751"/>
      <c r="N16" s="488"/>
      <c r="O16" s="409"/>
      <c r="P16" s="409"/>
      <c r="Q16" s="409"/>
      <c r="R16" s="409"/>
      <c r="S16" s="409"/>
      <c r="T16" s="409"/>
      <c r="U16" s="409"/>
      <c r="V16" s="409"/>
      <c r="W16" s="409"/>
      <c r="X16" s="409"/>
      <c r="Y16" s="410"/>
    </row>
    <row r="17" spans="1:25" ht="12.75" customHeight="1" x14ac:dyDescent="0.2">
      <c r="A17" s="466" t="s">
        <v>84</v>
      </c>
      <c r="B17" s="467"/>
      <c r="C17" s="467"/>
      <c r="D17" s="467"/>
      <c r="E17" s="467"/>
      <c r="F17" s="467"/>
      <c r="G17" s="467"/>
      <c r="H17" s="467"/>
      <c r="I17" s="467"/>
      <c r="J17" s="467"/>
      <c r="K17" s="467"/>
      <c r="L17" s="467"/>
      <c r="M17" s="468"/>
      <c r="N17" s="430" t="s">
        <v>37</v>
      </c>
      <c r="O17" s="391"/>
      <c r="P17" s="391"/>
      <c r="Q17" s="391"/>
      <c r="R17" s="391"/>
      <c r="S17" s="391"/>
      <c r="T17" s="391"/>
      <c r="U17" s="391"/>
      <c r="V17" s="391"/>
      <c r="W17" s="391"/>
      <c r="X17" s="391"/>
      <c r="Y17" s="431"/>
    </row>
    <row r="18" spans="1:25" ht="12.75" customHeight="1" x14ac:dyDescent="0.2">
      <c r="A18" s="469"/>
      <c r="B18" s="470"/>
      <c r="C18" s="470"/>
      <c r="D18" s="470"/>
      <c r="E18" s="470"/>
      <c r="F18" s="470"/>
      <c r="G18" s="470"/>
      <c r="H18" s="470"/>
      <c r="I18" s="470"/>
      <c r="J18" s="470"/>
      <c r="K18" s="470"/>
      <c r="L18" s="470"/>
      <c r="M18" s="471"/>
      <c r="N18" s="387" t="s">
        <v>181</v>
      </c>
      <c r="O18" s="388"/>
      <c r="P18" s="388"/>
      <c r="Q18" s="388"/>
      <c r="R18" s="388"/>
      <c r="S18" s="388"/>
      <c r="T18" s="388"/>
      <c r="U18" s="28"/>
      <c r="V18" s="204"/>
      <c r="W18" s="28" t="s">
        <v>38</v>
      </c>
      <c r="X18" s="205"/>
      <c r="Y18" s="206" t="s">
        <v>39</v>
      </c>
    </row>
    <row r="19" spans="1:25" ht="12.75" customHeight="1" x14ac:dyDescent="0.2">
      <c r="A19" s="469"/>
      <c r="B19" s="470"/>
      <c r="C19" s="470"/>
      <c r="D19" s="470"/>
      <c r="E19" s="470"/>
      <c r="F19" s="470"/>
      <c r="G19" s="470"/>
      <c r="H19" s="470"/>
      <c r="I19" s="470"/>
      <c r="J19" s="470"/>
      <c r="K19" s="470"/>
      <c r="L19" s="470"/>
      <c r="M19" s="471"/>
      <c r="N19" s="387" t="s">
        <v>182</v>
      </c>
      <c r="O19" s="388"/>
      <c r="P19" s="388"/>
      <c r="Q19" s="388"/>
      <c r="R19" s="388"/>
      <c r="S19" s="28"/>
      <c r="T19" s="28"/>
      <c r="U19" s="28"/>
      <c r="V19" s="204" t="s">
        <v>40</v>
      </c>
      <c r="W19" s="28" t="s">
        <v>38</v>
      </c>
      <c r="X19" s="205"/>
      <c r="Y19" s="206" t="s">
        <v>39</v>
      </c>
    </row>
    <row r="20" spans="1:25" ht="12.75" customHeight="1" x14ac:dyDescent="0.2">
      <c r="A20" s="469"/>
      <c r="B20" s="470"/>
      <c r="C20" s="470"/>
      <c r="D20" s="470"/>
      <c r="E20" s="470"/>
      <c r="F20" s="470"/>
      <c r="G20" s="470"/>
      <c r="H20" s="470"/>
      <c r="I20" s="470"/>
      <c r="J20" s="470"/>
      <c r="K20" s="470"/>
      <c r="L20" s="470"/>
      <c r="M20" s="471"/>
      <c r="N20" s="387" t="s">
        <v>183</v>
      </c>
      <c r="O20" s="388"/>
      <c r="P20" s="388"/>
      <c r="Q20" s="388"/>
      <c r="R20" s="388"/>
      <c r="S20" s="388"/>
      <c r="T20" s="28"/>
      <c r="U20" s="28"/>
      <c r="V20" s="204" t="s">
        <v>40</v>
      </c>
      <c r="W20" s="28" t="s">
        <v>38</v>
      </c>
      <c r="X20" s="205"/>
      <c r="Y20" s="206" t="s">
        <v>39</v>
      </c>
    </row>
    <row r="21" spans="1:25" ht="12.75" customHeight="1" x14ac:dyDescent="0.2">
      <c r="A21" s="469"/>
      <c r="B21" s="470"/>
      <c r="C21" s="470"/>
      <c r="D21" s="470"/>
      <c r="E21" s="470"/>
      <c r="F21" s="470"/>
      <c r="G21" s="470"/>
      <c r="H21" s="470"/>
      <c r="I21" s="470"/>
      <c r="J21" s="470"/>
      <c r="K21" s="470"/>
      <c r="L21" s="470"/>
      <c r="M21" s="471"/>
      <c r="N21" s="387" t="s">
        <v>184</v>
      </c>
      <c r="O21" s="388"/>
      <c r="P21" s="388"/>
      <c r="Q21" s="388"/>
      <c r="R21" s="388"/>
      <c r="S21" s="388"/>
      <c r="T21" s="388"/>
      <c r="U21" s="389"/>
      <c r="V21" s="204" t="s">
        <v>40</v>
      </c>
      <c r="W21" s="28" t="s">
        <v>38</v>
      </c>
      <c r="X21" s="205"/>
      <c r="Y21" s="206" t="s">
        <v>39</v>
      </c>
    </row>
    <row r="22" spans="1:25" ht="12.75" customHeight="1" x14ac:dyDescent="0.2">
      <c r="A22" s="469"/>
      <c r="B22" s="470"/>
      <c r="C22" s="470"/>
      <c r="D22" s="470"/>
      <c r="E22" s="470"/>
      <c r="F22" s="470"/>
      <c r="G22" s="470"/>
      <c r="H22" s="470"/>
      <c r="I22" s="470"/>
      <c r="J22" s="470"/>
      <c r="K22" s="470"/>
      <c r="L22" s="470"/>
      <c r="M22" s="471"/>
      <c r="N22" s="387" t="s">
        <v>185</v>
      </c>
      <c r="O22" s="388"/>
      <c r="P22" s="388"/>
      <c r="Q22" s="388"/>
      <c r="R22" s="388"/>
      <c r="S22" s="388"/>
      <c r="T22" s="388"/>
      <c r="U22" s="389"/>
      <c r="V22" s="204" t="s">
        <v>40</v>
      </c>
      <c r="W22" s="28" t="s">
        <v>38</v>
      </c>
      <c r="X22" s="205"/>
      <c r="Y22" s="206" t="s">
        <v>39</v>
      </c>
    </row>
    <row r="23" spans="1:25" ht="13.5" customHeight="1" x14ac:dyDescent="0.2">
      <c r="A23" s="452"/>
      <c r="B23" s="472"/>
      <c r="C23" s="472"/>
      <c r="D23" s="472"/>
      <c r="E23" s="472"/>
      <c r="F23" s="472"/>
      <c r="G23" s="472"/>
      <c r="H23" s="472"/>
      <c r="I23" s="472"/>
      <c r="J23" s="472"/>
      <c r="K23" s="472"/>
      <c r="L23" s="472"/>
      <c r="M23" s="473"/>
      <c r="N23" s="438" t="s">
        <v>186</v>
      </c>
      <c r="O23" s="474"/>
      <c r="P23" s="474"/>
      <c r="Q23" s="474"/>
      <c r="R23" s="474"/>
      <c r="S23" s="474"/>
      <c r="T23" s="474"/>
      <c r="U23" s="475"/>
      <c r="V23" s="204" t="s">
        <v>40</v>
      </c>
      <c r="W23" s="28" t="s">
        <v>38</v>
      </c>
      <c r="X23" s="205"/>
      <c r="Y23" s="206" t="s">
        <v>39</v>
      </c>
    </row>
    <row r="24" spans="1:25" ht="12.75" customHeight="1" x14ac:dyDescent="0.2">
      <c r="A24" s="390" t="s">
        <v>187</v>
      </c>
      <c r="B24" s="391"/>
      <c r="C24" s="391"/>
      <c r="D24" s="391"/>
      <c r="E24" s="391"/>
      <c r="F24" s="391"/>
      <c r="G24" s="391"/>
      <c r="H24" s="391"/>
      <c r="I24" s="391"/>
      <c r="J24" s="391"/>
      <c r="K24" s="391"/>
      <c r="L24" s="391"/>
      <c r="M24" s="429"/>
      <c r="N24" s="446" t="s">
        <v>198</v>
      </c>
      <c r="O24" s="447"/>
      <c r="P24" s="447"/>
      <c r="Q24" s="447"/>
      <c r="R24" s="447"/>
      <c r="S24" s="447"/>
      <c r="T24" s="447"/>
      <c r="U24" s="447"/>
      <c r="V24" s="447"/>
      <c r="W24" s="447"/>
      <c r="X24" s="447"/>
      <c r="Y24" s="448"/>
    </row>
    <row r="25" spans="1:25" ht="74.25" customHeight="1" x14ac:dyDescent="0.2">
      <c r="A25" s="441"/>
      <c r="B25" s="439"/>
      <c r="C25" s="439"/>
      <c r="D25" s="439"/>
      <c r="E25" s="439"/>
      <c r="F25" s="439"/>
      <c r="G25" s="439"/>
      <c r="H25" s="439"/>
      <c r="I25" s="439"/>
      <c r="J25" s="439"/>
      <c r="K25" s="439"/>
      <c r="L25" s="439"/>
      <c r="M25" s="442"/>
      <c r="N25" s="449"/>
      <c r="O25" s="439"/>
      <c r="P25" s="439"/>
      <c r="Q25" s="439"/>
      <c r="R25" s="439"/>
      <c r="S25" s="439"/>
      <c r="T25" s="439"/>
      <c r="U25" s="439"/>
      <c r="V25" s="439"/>
      <c r="W25" s="439"/>
      <c r="X25" s="439"/>
      <c r="Y25" s="440"/>
    </row>
    <row r="26" spans="1:25" ht="12.75" customHeight="1" x14ac:dyDescent="0.2">
      <c r="A26" s="390" t="s">
        <v>199</v>
      </c>
      <c r="B26" s="391"/>
      <c r="C26" s="391"/>
      <c r="D26" s="391"/>
      <c r="E26" s="391"/>
      <c r="F26" s="391"/>
      <c r="G26" s="391"/>
      <c r="H26" s="391"/>
      <c r="I26" s="391"/>
      <c r="J26" s="391"/>
      <c r="K26" s="391"/>
      <c r="L26" s="391"/>
      <c r="M26" s="392"/>
      <c r="N26" s="443" t="s">
        <v>200</v>
      </c>
      <c r="O26" s="444"/>
      <c r="P26" s="444"/>
      <c r="Q26" s="444"/>
      <c r="R26" s="444"/>
      <c r="S26" s="444"/>
      <c r="T26" s="444"/>
      <c r="U26" s="444"/>
      <c r="V26" s="444"/>
      <c r="W26" s="444"/>
      <c r="X26" s="444"/>
      <c r="Y26" s="445"/>
    </row>
    <row r="27" spans="1:25" ht="65.25" customHeight="1" x14ac:dyDescent="0.2">
      <c r="A27" s="441"/>
      <c r="B27" s="373"/>
      <c r="C27" s="373"/>
      <c r="D27" s="373"/>
      <c r="E27" s="373"/>
      <c r="F27" s="373"/>
      <c r="G27" s="373"/>
      <c r="H27" s="373"/>
      <c r="I27" s="373"/>
      <c r="J27" s="373"/>
      <c r="K27" s="373"/>
      <c r="L27" s="373"/>
      <c r="M27" s="378"/>
      <c r="N27" s="451"/>
      <c r="O27" s="373"/>
      <c r="P27" s="373"/>
      <c r="Q27" s="373"/>
      <c r="R27" s="373"/>
      <c r="S27" s="373"/>
      <c r="T27" s="373"/>
      <c r="U27" s="373"/>
      <c r="V27" s="373"/>
      <c r="W27" s="373"/>
      <c r="X27" s="373"/>
      <c r="Y27" s="374"/>
    </row>
    <row r="28" spans="1:25" s="20" customFormat="1" ht="35.25" customHeight="1" x14ac:dyDescent="0.2">
      <c r="A28" s="383" t="s">
        <v>201</v>
      </c>
      <c r="B28" s="384"/>
      <c r="C28" s="384"/>
      <c r="D28" s="384"/>
      <c r="E28" s="384"/>
      <c r="F28" s="384"/>
      <c r="G28" s="384"/>
      <c r="H28" s="384"/>
      <c r="I28" s="384"/>
      <c r="J28" s="384"/>
      <c r="K28" s="384"/>
      <c r="L28" s="384"/>
      <c r="M28" s="385"/>
      <c r="N28" s="465" t="s">
        <v>202</v>
      </c>
      <c r="O28" s="384"/>
      <c r="P28" s="384"/>
      <c r="Q28" s="384"/>
      <c r="R28" s="384"/>
      <c r="S28" s="384"/>
      <c r="T28" s="384"/>
      <c r="U28" s="384"/>
      <c r="V28" s="384"/>
      <c r="W28" s="384"/>
      <c r="X28" s="384"/>
      <c r="Y28" s="460"/>
    </row>
    <row r="29" spans="1:25" s="20" customFormat="1" ht="78.75" customHeight="1" x14ac:dyDescent="0.2">
      <c r="A29" s="452"/>
      <c r="B29" s="439"/>
      <c r="C29" s="439"/>
      <c r="D29" s="439"/>
      <c r="E29" s="439"/>
      <c r="F29" s="439"/>
      <c r="G29" s="439"/>
      <c r="H29" s="439"/>
      <c r="I29" s="439"/>
      <c r="J29" s="439"/>
      <c r="K29" s="439"/>
      <c r="L29" s="439"/>
      <c r="M29" s="442"/>
      <c r="N29" s="453"/>
      <c r="O29" s="439"/>
      <c r="P29" s="439"/>
      <c r="Q29" s="439"/>
      <c r="R29" s="439"/>
      <c r="S29" s="439"/>
      <c r="T29" s="439"/>
      <c r="U29" s="439"/>
      <c r="V29" s="439"/>
      <c r="W29" s="439"/>
      <c r="X29" s="439"/>
      <c r="Y29" s="440"/>
    </row>
    <row r="30" spans="1:25" ht="12.75" customHeight="1" x14ac:dyDescent="0.2">
      <c r="A30" s="390" t="s">
        <v>157</v>
      </c>
      <c r="B30" s="391"/>
      <c r="C30" s="391"/>
      <c r="D30" s="391"/>
      <c r="E30" s="391"/>
      <c r="F30" s="391"/>
      <c r="G30" s="391"/>
      <c r="H30" s="391"/>
      <c r="I30" s="391"/>
      <c r="J30" s="391"/>
      <c r="K30" s="391"/>
      <c r="L30" s="391"/>
      <c r="M30" s="429"/>
      <c r="N30" s="430" t="s">
        <v>158</v>
      </c>
      <c r="O30" s="391"/>
      <c r="P30" s="391"/>
      <c r="Q30" s="391"/>
      <c r="R30" s="391"/>
      <c r="S30" s="391"/>
      <c r="T30" s="391"/>
      <c r="U30" s="391"/>
      <c r="V30" s="391"/>
      <c r="W30" s="391"/>
      <c r="X30" s="391"/>
      <c r="Y30" s="431"/>
    </row>
    <row r="31" spans="1:25" ht="25.5" customHeight="1" x14ac:dyDescent="0.2">
      <c r="A31" s="441"/>
      <c r="B31" s="439"/>
      <c r="C31" s="439"/>
      <c r="D31" s="439"/>
      <c r="E31" s="439"/>
      <c r="F31" s="439"/>
      <c r="G31" s="439"/>
      <c r="H31" s="439"/>
      <c r="I31" s="439"/>
      <c r="J31" s="439"/>
      <c r="K31" s="439"/>
      <c r="L31" s="439"/>
      <c r="M31" s="442"/>
      <c r="N31" s="438"/>
      <c r="O31" s="439"/>
      <c r="P31" s="439"/>
      <c r="Q31" s="439"/>
      <c r="R31" s="439"/>
      <c r="S31" s="439"/>
      <c r="T31" s="439"/>
      <c r="U31" s="439"/>
      <c r="V31" s="439"/>
      <c r="W31" s="439"/>
      <c r="X31" s="439"/>
      <c r="Y31" s="440"/>
    </row>
    <row r="32" spans="1:25" ht="24" customHeight="1" x14ac:dyDescent="0.2">
      <c r="A32" s="415" t="s">
        <v>188</v>
      </c>
      <c r="B32" s="416"/>
      <c r="C32" s="416"/>
      <c r="D32" s="416"/>
      <c r="E32" s="416"/>
      <c r="F32" s="416"/>
      <c r="G32" s="416"/>
      <c r="H32" s="416"/>
      <c r="I32" s="416"/>
      <c r="J32" s="416"/>
      <c r="K32" s="416"/>
      <c r="L32" s="416"/>
      <c r="M32" s="416"/>
      <c r="N32" s="416"/>
      <c r="O32" s="416"/>
      <c r="P32" s="416"/>
      <c r="Q32" s="416"/>
      <c r="R32" s="416"/>
      <c r="S32" s="416"/>
      <c r="T32" s="416"/>
      <c r="U32" s="416"/>
      <c r="V32" s="416"/>
      <c r="W32" s="416"/>
      <c r="X32" s="416"/>
      <c r="Y32" s="417"/>
    </row>
    <row r="33" spans="1:25" ht="12.75" customHeight="1" x14ac:dyDescent="0.2">
      <c r="A33" s="435" t="s">
        <v>86</v>
      </c>
      <c r="B33" s="436"/>
      <c r="C33" s="436"/>
      <c r="D33" s="436"/>
      <c r="E33" s="436"/>
      <c r="F33" s="436"/>
      <c r="G33" s="436"/>
      <c r="H33" s="436"/>
      <c r="I33" s="436"/>
      <c r="J33" s="436"/>
      <c r="K33" s="436"/>
      <c r="L33" s="436"/>
      <c r="M33" s="436"/>
      <c r="N33" s="436"/>
      <c r="O33" s="436"/>
      <c r="P33" s="436"/>
      <c r="Q33" s="436"/>
      <c r="R33" s="436"/>
      <c r="S33" s="436"/>
      <c r="T33" s="436"/>
      <c r="U33" s="436"/>
      <c r="V33" s="436"/>
      <c r="W33" s="436"/>
      <c r="X33" s="436"/>
      <c r="Y33" s="437"/>
    </row>
    <row r="34" spans="1:25" s="96" customFormat="1" ht="84.75" customHeight="1" x14ac:dyDescent="0.2">
      <c r="A34" s="432"/>
      <c r="B34" s="433"/>
      <c r="C34" s="433"/>
      <c r="D34" s="433"/>
      <c r="E34" s="433"/>
      <c r="F34" s="433"/>
      <c r="G34" s="433"/>
      <c r="H34" s="433"/>
      <c r="I34" s="433"/>
      <c r="J34" s="433"/>
      <c r="K34" s="433"/>
      <c r="L34" s="433"/>
      <c r="M34" s="433"/>
      <c r="N34" s="433"/>
      <c r="O34" s="433"/>
      <c r="P34" s="433"/>
      <c r="Q34" s="433"/>
      <c r="R34" s="433"/>
      <c r="S34" s="433"/>
      <c r="T34" s="433"/>
      <c r="U34" s="433"/>
      <c r="V34" s="433"/>
      <c r="W34" s="433"/>
      <c r="X34" s="433"/>
      <c r="Y34" s="434"/>
    </row>
    <row r="35" spans="1:25" ht="12.75" customHeight="1" x14ac:dyDescent="0.2">
      <c r="A35" s="412" t="s">
        <v>189</v>
      </c>
      <c r="B35" s="413"/>
      <c r="C35" s="413"/>
      <c r="D35" s="413"/>
      <c r="E35" s="413"/>
      <c r="F35" s="413"/>
      <c r="G35" s="413"/>
      <c r="H35" s="413"/>
      <c r="I35" s="413"/>
      <c r="J35" s="413"/>
      <c r="K35" s="413"/>
      <c r="L35" s="413"/>
      <c r="M35" s="413"/>
      <c r="N35" s="413"/>
      <c r="O35" s="413"/>
      <c r="P35" s="413"/>
      <c r="Q35" s="413"/>
      <c r="R35" s="413"/>
      <c r="S35" s="413"/>
      <c r="T35" s="413"/>
      <c r="U35" s="413"/>
      <c r="V35" s="413"/>
      <c r="W35" s="413"/>
      <c r="X35" s="413"/>
      <c r="Y35" s="414"/>
    </row>
    <row r="36" spans="1:25" s="96" customFormat="1" ht="72.75" customHeight="1" x14ac:dyDescent="0.2">
      <c r="A36" s="450"/>
      <c r="B36" s="439"/>
      <c r="C36" s="439"/>
      <c r="D36" s="439"/>
      <c r="E36" s="439"/>
      <c r="F36" s="439"/>
      <c r="G36" s="439"/>
      <c r="H36" s="439"/>
      <c r="I36" s="439"/>
      <c r="J36" s="439"/>
      <c r="K36" s="439"/>
      <c r="L36" s="439"/>
      <c r="M36" s="439"/>
      <c r="N36" s="439"/>
      <c r="O36" s="439"/>
      <c r="P36" s="439"/>
      <c r="Q36" s="439"/>
      <c r="R36" s="439"/>
      <c r="S36" s="439"/>
      <c r="T36" s="439"/>
      <c r="U36" s="439"/>
      <c r="V36" s="439"/>
      <c r="W36" s="439"/>
      <c r="X36" s="439"/>
      <c r="Y36" s="440"/>
    </row>
    <row r="37" spans="1:25" s="96" customFormat="1" ht="24" customHeight="1" x14ac:dyDescent="0.2">
      <c r="A37" s="415" t="s">
        <v>190</v>
      </c>
      <c r="B37" s="416"/>
      <c r="C37" s="416"/>
      <c r="D37" s="416"/>
      <c r="E37" s="416"/>
      <c r="F37" s="416"/>
      <c r="G37" s="416"/>
      <c r="H37" s="416"/>
      <c r="I37" s="416"/>
      <c r="J37" s="416"/>
      <c r="K37" s="416"/>
      <c r="L37" s="416"/>
      <c r="M37" s="416"/>
      <c r="N37" s="416"/>
      <c r="O37" s="416"/>
      <c r="P37" s="416"/>
      <c r="Q37" s="416"/>
      <c r="R37" s="416"/>
      <c r="S37" s="416"/>
      <c r="T37" s="416"/>
      <c r="U37" s="416"/>
      <c r="V37" s="416"/>
      <c r="W37" s="416"/>
      <c r="X37" s="416"/>
      <c r="Y37" s="417"/>
    </row>
    <row r="38" spans="1:25" s="96" customFormat="1" ht="39" customHeight="1" thickBot="1" x14ac:dyDescent="0.25">
      <c r="A38" s="418" t="s">
        <v>193</v>
      </c>
      <c r="B38" s="419"/>
      <c r="C38" s="420"/>
      <c r="D38" s="421" t="e">
        <f>'WS-8 Cumulative Impact Rating'!Q22</f>
        <v>#DIV/0!</v>
      </c>
      <c r="E38" s="420"/>
      <c r="F38" s="422" t="s">
        <v>194</v>
      </c>
      <c r="G38" s="423"/>
      <c r="H38" s="424"/>
      <c r="I38" s="425" t="e">
        <f>'WS-8 Cumulative Impact Rating'!Q6</f>
        <v>#DIV/0!</v>
      </c>
      <c r="J38" s="424"/>
      <c r="K38" s="422" t="s">
        <v>191</v>
      </c>
      <c r="L38" s="419"/>
      <c r="M38" s="419"/>
      <c r="N38" s="420"/>
      <c r="O38" s="203" t="e">
        <f>'WS-8 Cumulative Impact Rating'!Q9</f>
        <v>#DIV/0!</v>
      </c>
      <c r="P38" s="422" t="s">
        <v>195</v>
      </c>
      <c r="Q38" s="423"/>
      <c r="R38" s="424"/>
      <c r="S38" s="425">
        <f>'WS-8 Cumulative Impact Rating'!Q12</f>
        <v>0</v>
      </c>
      <c r="T38" s="424"/>
      <c r="U38" s="422" t="s">
        <v>192</v>
      </c>
      <c r="V38" s="419"/>
      <c r="W38" s="420"/>
      <c r="X38" s="425">
        <f>'WS-8 Cumulative Impact Rating'!Q15</f>
        <v>0</v>
      </c>
      <c r="Y38" s="426"/>
    </row>
    <row r="39" spans="1:25" ht="24.75" customHeight="1" x14ac:dyDescent="0.2">
      <c r="A39" s="427" t="s">
        <v>197</v>
      </c>
      <c r="B39" s="428"/>
      <c r="C39" s="428"/>
      <c r="D39" s="428"/>
      <c r="E39" s="428"/>
      <c r="F39" s="428"/>
      <c r="G39" s="428"/>
      <c r="H39" s="428"/>
      <c r="I39" s="428"/>
      <c r="J39" s="428"/>
      <c r="K39" s="428"/>
      <c r="L39" s="428"/>
      <c r="M39" s="428"/>
      <c r="N39" s="428"/>
      <c r="O39" s="428"/>
      <c r="P39" s="428"/>
      <c r="Q39" s="428"/>
      <c r="R39" s="428"/>
      <c r="S39" s="428"/>
      <c r="T39" s="428"/>
      <c r="U39" s="428"/>
      <c r="V39" s="428"/>
      <c r="W39" s="428"/>
      <c r="X39" s="428"/>
      <c r="Y39" s="428"/>
    </row>
    <row r="40" spans="1:25" ht="12.75" customHeight="1" x14ac:dyDescent="0.2">
      <c r="A40" s="411" t="s">
        <v>152</v>
      </c>
      <c r="B40" s="411"/>
      <c r="C40" s="411"/>
      <c r="D40" s="411"/>
      <c r="E40" s="411"/>
      <c r="F40" s="411"/>
      <c r="G40" s="411"/>
      <c r="H40" s="411"/>
      <c r="I40" s="411"/>
      <c r="J40" s="411"/>
      <c r="K40" s="411"/>
      <c r="L40" s="411"/>
      <c r="M40" s="411"/>
      <c r="N40" s="411"/>
      <c r="O40" s="411"/>
      <c r="P40" s="411"/>
      <c r="Q40" s="411"/>
      <c r="R40" s="411"/>
      <c r="S40" s="411"/>
      <c r="T40" s="411"/>
      <c r="U40" s="411"/>
      <c r="V40" s="411"/>
      <c r="W40" s="411"/>
      <c r="X40" s="411"/>
      <c r="Y40" s="411"/>
    </row>
    <row r="41" spans="1:25" x14ac:dyDescent="0.2">
      <c r="A41" t="s">
        <v>40</v>
      </c>
    </row>
  </sheetData>
  <protectedRanges>
    <protectedRange sqref="A36" name="Range27"/>
    <protectedRange sqref="A34" name="Range26"/>
    <protectedRange sqref="N31" name="Range25"/>
    <protectedRange sqref="A31" name="Range24"/>
    <protectedRange sqref="N29" name="Range23"/>
    <protectedRange sqref="A29" name="Range22"/>
    <protectedRange sqref="T9" name="Range12"/>
    <protectedRange sqref="N9" name="Range11"/>
    <protectedRange sqref="G9" name="Range10"/>
    <protectedRange sqref="A9" name="Range9"/>
    <protectedRange sqref="R7" name="Range8"/>
    <protectedRange sqref="K7" name="Range7"/>
    <protectedRange sqref="A7" name="Range6"/>
    <protectedRange sqref="R5" name="Range5"/>
    <protectedRange sqref="K5" name="Range4"/>
    <protectedRange sqref="A5" name="Range3"/>
    <protectedRange sqref="T3" name="Range2"/>
    <protectedRange sqref="A2" name="Range1"/>
    <protectedRange sqref="N11:Y14" name="Range13"/>
    <protectedRange sqref="N16" name="Range14"/>
    <protectedRange sqref="A18" name="Range15"/>
    <protectedRange sqref="V18:V23" name="Range16"/>
    <protectedRange sqref="X18:X23" name="Range17"/>
    <protectedRange sqref="A25" name="Range18"/>
    <protectedRange sqref="N25" name="Range19"/>
    <protectedRange sqref="A27" name="Range20"/>
    <protectedRange sqref="N27" name="Range21"/>
  </protectedRanges>
  <customSheetViews>
    <customSheetView guid="{92C8D754-EB7A-4578-B4E8-44A2B0F65C84}" showPageBreaks="1" showGridLines="0" printArea="1" showRuler="0" topLeftCell="A37">
      <selection activeCell="V32" sqref="V32"/>
      <pageMargins left="0.5" right="0.5" top="0.5" bottom="0.5" header="0.5" footer="0.5"/>
      <printOptions horizontalCentered="1" verticalCentered="1"/>
      <pageSetup scale="72" orientation="portrait" verticalDpi="200" r:id="rId1"/>
      <headerFooter alignWithMargins="0"/>
    </customSheetView>
    <customSheetView guid="{668B6A2C-8FEC-4623-A641-0D19175D19CC}" showGridLines="0" showRuler="0" topLeftCell="A13">
      <selection activeCell="A23" sqref="A23:Y23"/>
      <pageMargins left="0.5" right="0.5" top="0.5" bottom="0.5" header="0.5" footer="0.5"/>
      <printOptions horizontalCentered="1" verticalCentered="1"/>
      <pageSetup scale="72" orientation="portrait" verticalDpi="200" r:id="rId2"/>
      <headerFooter alignWithMargins="0"/>
    </customSheetView>
    <customSheetView guid="{43E387BF-4F6B-4C2C-97C0-CDB038711939}" showGridLines="0" showRuler="0">
      <selection activeCell="Y15" sqref="Y15"/>
      <pageMargins left="0.5" right="0.5" top="0.5" bottom="0.5" header="0.5" footer="0.5"/>
      <printOptions horizontalCentered="1" verticalCentered="1"/>
      <pageSetup scale="72" orientation="portrait" verticalDpi="200" r:id="rId3"/>
      <headerFooter alignWithMargins="0"/>
    </customSheetView>
  </customSheetViews>
  <phoneticPr fontId="0" type="noConversion"/>
  <printOptions horizontalCentered="1"/>
  <pageMargins left="0.5" right="0.5" top="0.5" bottom="0.5" header="0.5" footer="0.5"/>
  <pageSetup paperSize="3" orientation="portrait" verticalDpi="200" r:id="rId4"/>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indexed="60"/>
    <pageSetUpPr fitToPage="1"/>
  </sheetPr>
  <dimension ref="A1:W38"/>
  <sheetViews>
    <sheetView topLeftCell="E1" zoomScale="70" zoomScaleNormal="100" workbookViewId="0">
      <selection activeCell="G15" sqref="G15:I15"/>
    </sheetView>
  </sheetViews>
  <sheetFormatPr defaultRowHeight="12.75" x14ac:dyDescent="0.2"/>
  <cols>
    <col min="1" max="1" width="17.28515625" customWidth="1"/>
    <col min="2" max="2" width="14.5703125" customWidth="1"/>
    <col min="3" max="3" width="33.140625" customWidth="1"/>
    <col min="4" max="4" width="21.28515625" customWidth="1"/>
    <col min="5" max="5" width="11.7109375" bestFit="1" customWidth="1"/>
    <col min="6" max="6" width="16" bestFit="1" customWidth="1"/>
    <col min="8" max="8" width="12.5703125" bestFit="1" customWidth="1"/>
    <col min="9" max="9" width="4.42578125" customWidth="1"/>
    <col min="12" max="12" width="5.5703125" customWidth="1"/>
    <col min="16" max="16" width="14.7109375" customWidth="1"/>
    <col min="17" max="17" width="2.28515625" hidden="1" customWidth="1"/>
    <col min="18" max="18" width="7.28515625" hidden="1" customWidth="1"/>
    <col min="19" max="19" width="16.85546875" customWidth="1"/>
    <col min="20" max="20" width="45.42578125" customWidth="1"/>
    <col min="21" max="23" width="31.7109375" customWidth="1"/>
    <col min="24" max="24" width="13.5703125" customWidth="1"/>
  </cols>
  <sheetData>
    <row r="1" spans="1:23" s="96" customFormat="1" ht="29.25" customHeight="1" thickBot="1" x14ac:dyDescent="0.25">
      <c r="A1" s="569" t="s">
        <v>160</v>
      </c>
      <c r="B1" s="569"/>
      <c r="C1" s="569"/>
      <c r="D1" s="569"/>
      <c r="E1" s="569"/>
      <c r="F1" s="569"/>
      <c r="G1" s="569"/>
      <c r="H1" s="569"/>
      <c r="I1" s="569"/>
      <c r="J1" s="569"/>
      <c r="K1" s="569"/>
      <c r="L1" s="569"/>
      <c r="M1" s="569"/>
      <c r="N1" s="569"/>
      <c r="O1" s="569"/>
      <c r="P1" s="569"/>
      <c r="Q1" s="569"/>
      <c r="R1" s="569"/>
      <c r="S1" s="569"/>
      <c r="T1" s="569"/>
      <c r="U1" s="569"/>
      <c r="V1" s="569"/>
      <c r="W1" s="569"/>
    </row>
    <row r="2" spans="1:23" ht="25.5" customHeight="1" x14ac:dyDescent="0.2">
      <c r="A2" s="97" t="s">
        <v>100</v>
      </c>
      <c r="B2" s="10">
        <f>'WS-1 PROJECT SUMMARY'!A5</f>
        <v>0</v>
      </c>
      <c r="C2" s="10"/>
      <c r="D2" s="10"/>
      <c r="E2" s="31" t="s">
        <v>58</v>
      </c>
      <c r="G2" s="31"/>
      <c r="H2" s="10" t="str">
        <f>'WS-1 PROJECT SUMMARY'!A2</f>
        <v xml:space="preserve">Name of Reviewer:                     Title:                  Agency: </v>
      </c>
      <c r="I2" s="10"/>
      <c r="J2" s="10"/>
      <c r="K2" s="10"/>
      <c r="L2" s="10"/>
      <c r="M2" s="10"/>
      <c r="N2" s="10"/>
      <c r="O2" s="1"/>
      <c r="W2" s="13"/>
    </row>
    <row r="3" spans="1:23" ht="25.5" customHeight="1" x14ac:dyDescent="0.2">
      <c r="A3" s="98" t="s">
        <v>102</v>
      </c>
      <c r="B3" s="1">
        <f>'WS-1 PROJECT SUMMARY'!K5</f>
        <v>0</v>
      </c>
      <c r="C3" s="1"/>
      <c r="D3" s="1"/>
      <c r="E3" s="24" t="s">
        <v>59</v>
      </c>
      <c r="G3" s="24"/>
      <c r="H3" s="216">
        <f>'WS-1 PROJECT SUMMARY'!T3</f>
        <v>0</v>
      </c>
      <c r="I3" s="1"/>
      <c r="J3" s="1"/>
      <c r="K3" s="1"/>
      <c r="L3" s="1"/>
      <c r="M3" s="1"/>
      <c r="N3" s="1"/>
      <c r="W3" s="13"/>
    </row>
    <row r="4" spans="1:23" ht="25.5" customHeight="1" thickBot="1" x14ac:dyDescent="0.25">
      <c r="A4" s="99" t="s">
        <v>101</v>
      </c>
      <c r="B4" s="14">
        <f>'WS-1 PROJECT SUMMARY'!R5</f>
        <v>0</v>
      </c>
      <c r="C4" s="14"/>
      <c r="D4" s="14"/>
      <c r="E4" s="14"/>
      <c r="F4" s="14"/>
      <c r="G4" s="14"/>
      <c r="H4" s="14"/>
      <c r="I4" s="14"/>
      <c r="J4" s="14"/>
      <c r="K4" s="14"/>
      <c r="L4" s="14"/>
      <c r="M4" s="14"/>
      <c r="N4" s="14"/>
      <c r="O4" s="14"/>
      <c r="P4" s="14"/>
      <c r="Q4" s="14"/>
      <c r="R4" s="14"/>
      <c r="S4" s="14"/>
      <c r="T4" s="14"/>
      <c r="U4" s="14"/>
      <c r="V4" s="14"/>
      <c r="W4" s="15"/>
    </row>
    <row r="5" spans="1:23" x14ac:dyDescent="0.2">
      <c r="A5" s="577" t="s">
        <v>81</v>
      </c>
      <c r="B5" s="570" t="s">
        <v>78</v>
      </c>
      <c r="C5" s="581" t="s">
        <v>82</v>
      </c>
      <c r="D5" s="577" t="s">
        <v>77</v>
      </c>
      <c r="E5" s="576" t="s">
        <v>74</v>
      </c>
      <c r="F5" s="576"/>
      <c r="G5" s="570" t="s">
        <v>79</v>
      </c>
      <c r="H5" s="571"/>
      <c r="I5" s="572"/>
      <c r="J5" s="772" t="s">
        <v>80</v>
      </c>
      <c r="K5" s="773"/>
      <c r="L5" s="774"/>
      <c r="M5" s="570" t="s">
        <v>118</v>
      </c>
      <c r="N5" s="571"/>
      <c r="O5" s="571"/>
      <c r="P5" s="571"/>
      <c r="Q5" s="571"/>
      <c r="R5" s="572"/>
      <c r="S5" s="581" t="s">
        <v>117</v>
      </c>
      <c r="T5" s="581" t="s">
        <v>44</v>
      </c>
      <c r="U5" s="581" t="s">
        <v>45</v>
      </c>
      <c r="V5" s="581" t="s">
        <v>47</v>
      </c>
      <c r="W5" s="581" t="s">
        <v>46</v>
      </c>
    </row>
    <row r="6" spans="1:23" ht="13.5" thickBot="1" x14ac:dyDescent="0.25">
      <c r="A6" s="578"/>
      <c r="B6" s="573"/>
      <c r="C6" s="578"/>
      <c r="D6" s="578"/>
      <c r="E6" s="50" t="s">
        <v>75</v>
      </c>
      <c r="F6" s="51" t="s">
        <v>76</v>
      </c>
      <c r="G6" s="574"/>
      <c r="H6" s="574"/>
      <c r="I6" s="575"/>
      <c r="J6" s="775"/>
      <c r="K6" s="776"/>
      <c r="L6" s="777"/>
      <c r="M6" s="573"/>
      <c r="N6" s="574"/>
      <c r="O6" s="574"/>
      <c r="P6" s="574"/>
      <c r="Q6" s="574"/>
      <c r="R6" s="575"/>
      <c r="S6" s="582"/>
      <c r="T6" s="582"/>
      <c r="U6" s="583"/>
      <c r="V6" s="583"/>
      <c r="W6" s="583"/>
    </row>
    <row r="7" spans="1:23" s="96" customFormat="1" ht="26.25" customHeight="1" x14ac:dyDescent="0.2">
      <c r="A7" s="342">
        <v>1</v>
      </c>
      <c r="B7" s="123"/>
      <c r="C7" s="124"/>
      <c r="D7" s="124"/>
      <c r="E7" s="123"/>
      <c r="F7" s="149"/>
      <c r="G7" s="584"/>
      <c r="H7" s="585"/>
      <c r="I7" s="586"/>
      <c r="J7" s="584"/>
      <c r="K7" s="585"/>
      <c r="L7" s="586"/>
      <c r="M7" s="565"/>
      <c r="N7" s="566"/>
      <c r="O7" s="566"/>
      <c r="P7" s="566"/>
      <c r="Q7" s="150"/>
      <c r="R7" s="151"/>
      <c r="S7" s="173"/>
      <c r="T7" s="225" t="s">
        <v>330</v>
      </c>
      <c r="U7" s="220" t="s">
        <v>331</v>
      </c>
      <c r="V7" s="215" t="s">
        <v>332</v>
      </c>
      <c r="W7" s="244"/>
    </row>
    <row r="8" spans="1:23" s="96" customFormat="1" ht="26.25" customHeight="1" x14ac:dyDescent="0.2">
      <c r="A8" s="343">
        <f>A7+1</f>
        <v>2</v>
      </c>
      <c r="B8" s="121"/>
      <c r="C8" s="122"/>
      <c r="D8" s="122"/>
      <c r="E8" s="121"/>
      <c r="F8" s="120"/>
      <c r="G8" s="558"/>
      <c r="H8" s="559"/>
      <c r="I8" s="560"/>
      <c r="J8" s="558"/>
      <c r="K8" s="559"/>
      <c r="L8" s="560"/>
      <c r="M8" s="561"/>
      <c r="N8" s="562"/>
      <c r="O8" s="562"/>
      <c r="P8" s="562"/>
      <c r="Q8" s="152"/>
      <c r="R8" s="153"/>
      <c r="S8" s="174"/>
      <c r="T8" s="221"/>
      <c r="U8" s="221"/>
      <c r="V8" s="242"/>
      <c r="W8" s="245"/>
    </row>
    <row r="9" spans="1:23" s="96" customFormat="1" ht="26.25" customHeight="1" x14ac:dyDescent="0.2">
      <c r="A9" s="343">
        <f t="shared" ref="A9:A31" si="0">A8+1</f>
        <v>3</v>
      </c>
      <c r="B9" s="121"/>
      <c r="C9" s="122"/>
      <c r="D9" s="122"/>
      <c r="E9" s="121"/>
      <c r="F9" s="120"/>
      <c r="G9" s="558"/>
      <c r="H9" s="559"/>
      <c r="I9" s="560"/>
      <c r="J9" s="558"/>
      <c r="K9" s="559"/>
      <c r="L9" s="560"/>
      <c r="M9" s="561"/>
      <c r="N9" s="562"/>
      <c r="O9" s="562"/>
      <c r="P9" s="562"/>
      <c r="Q9" s="152"/>
      <c r="R9" s="153"/>
      <c r="S9" s="174"/>
      <c r="T9" s="221"/>
      <c r="U9" s="221"/>
      <c r="V9" s="242"/>
      <c r="W9" s="245"/>
    </row>
    <row r="10" spans="1:23" s="96" customFormat="1" ht="26.25" customHeight="1" x14ac:dyDescent="0.2">
      <c r="A10" s="343">
        <f>A9+1</f>
        <v>4</v>
      </c>
      <c r="B10" s="121"/>
      <c r="C10" s="122"/>
      <c r="D10" s="122"/>
      <c r="E10" s="121"/>
      <c r="F10" s="120"/>
      <c r="G10" s="558"/>
      <c r="H10" s="559"/>
      <c r="I10" s="560"/>
      <c r="J10" s="558"/>
      <c r="K10" s="559"/>
      <c r="L10" s="560"/>
      <c r="M10" s="561"/>
      <c r="N10" s="562"/>
      <c r="O10" s="562"/>
      <c r="P10" s="562"/>
      <c r="Q10" s="152"/>
      <c r="R10" s="153"/>
      <c r="S10" s="174"/>
      <c r="T10" s="221"/>
      <c r="U10" s="221"/>
      <c r="V10" s="242"/>
      <c r="W10" s="245"/>
    </row>
    <row r="11" spans="1:23" s="96" customFormat="1" ht="26.25" customHeight="1" x14ac:dyDescent="0.2">
      <c r="A11" s="343">
        <f t="shared" si="0"/>
        <v>5</v>
      </c>
      <c r="B11" s="121"/>
      <c r="C11" s="122"/>
      <c r="D11" s="122"/>
      <c r="E11" s="121"/>
      <c r="F11" s="120"/>
      <c r="G11" s="558"/>
      <c r="H11" s="559"/>
      <c r="I11" s="560"/>
      <c r="J11" s="558"/>
      <c r="K11" s="559"/>
      <c r="L11" s="560"/>
      <c r="M11" s="561"/>
      <c r="N11" s="562"/>
      <c r="O11" s="562"/>
      <c r="P11" s="562"/>
      <c r="Q11" s="152"/>
      <c r="R11" s="153"/>
      <c r="S11" s="174"/>
      <c r="T11" s="221"/>
      <c r="U11" s="221"/>
      <c r="V11" s="242"/>
      <c r="W11" s="245"/>
    </row>
    <row r="12" spans="1:23" s="96" customFormat="1" ht="26.25" customHeight="1" x14ac:dyDescent="0.2">
      <c r="A12" s="343">
        <f t="shared" si="0"/>
        <v>6</v>
      </c>
      <c r="B12" s="121"/>
      <c r="C12" s="122"/>
      <c r="D12" s="122"/>
      <c r="E12" s="121"/>
      <c r="F12" s="120"/>
      <c r="G12" s="558"/>
      <c r="H12" s="559"/>
      <c r="I12" s="560"/>
      <c r="J12" s="558"/>
      <c r="K12" s="559"/>
      <c r="L12" s="560"/>
      <c r="M12" s="561"/>
      <c r="N12" s="562"/>
      <c r="O12" s="562"/>
      <c r="P12" s="562"/>
      <c r="Q12" s="152"/>
      <c r="R12" s="153"/>
      <c r="S12" s="174"/>
      <c r="T12" s="221"/>
      <c r="U12" s="221"/>
      <c r="V12" s="242"/>
      <c r="W12" s="245"/>
    </row>
    <row r="13" spans="1:23" s="96" customFormat="1" ht="26.25" customHeight="1" x14ac:dyDescent="0.2">
      <c r="A13" s="343">
        <f t="shared" si="0"/>
        <v>7</v>
      </c>
      <c r="B13" s="121" t="s">
        <v>40</v>
      </c>
      <c r="C13" s="122"/>
      <c r="D13" s="122"/>
      <c r="E13" s="121"/>
      <c r="F13" s="120"/>
      <c r="G13" s="558"/>
      <c r="H13" s="559"/>
      <c r="I13" s="560"/>
      <c r="J13" s="558"/>
      <c r="K13" s="559"/>
      <c r="L13" s="560"/>
      <c r="M13" s="561"/>
      <c r="N13" s="562"/>
      <c r="O13" s="562"/>
      <c r="P13" s="562"/>
      <c r="Q13" s="152"/>
      <c r="R13" s="153"/>
      <c r="S13" s="174"/>
      <c r="T13" s="221"/>
      <c r="U13" s="221"/>
      <c r="V13" s="242"/>
      <c r="W13" s="245"/>
    </row>
    <row r="14" spans="1:23" s="96" customFormat="1" ht="26.25" customHeight="1" x14ac:dyDescent="0.2">
      <c r="A14" s="343">
        <f t="shared" si="0"/>
        <v>8</v>
      </c>
      <c r="B14" s="121" t="s">
        <v>40</v>
      </c>
      <c r="C14" s="122"/>
      <c r="D14" s="122"/>
      <c r="E14" s="121"/>
      <c r="F14" s="120"/>
      <c r="G14" s="558"/>
      <c r="H14" s="559"/>
      <c r="I14" s="560"/>
      <c r="J14" s="558"/>
      <c r="K14" s="559"/>
      <c r="L14" s="560"/>
      <c r="M14" s="561"/>
      <c r="N14" s="562"/>
      <c r="O14" s="562"/>
      <c r="P14" s="562"/>
      <c r="Q14" s="152"/>
      <c r="R14" s="153"/>
      <c r="S14" s="174"/>
      <c r="T14" s="221"/>
      <c r="U14" s="221"/>
      <c r="V14" s="242"/>
      <c r="W14" s="245"/>
    </row>
    <row r="15" spans="1:23" s="96" customFormat="1" ht="26.25" customHeight="1" x14ac:dyDescent="0.2">
      <c r="A15" s="343">
        <f t="shared" si="0"/>
        <v>9</v>
      </c>
      <c r="B15" s="121" t="s">
        <v>40</v>
      </c>
      <c r="C15" s="122"/>
      <c r="D15" s="122"/>
      <c r="E15" s="121"/>
      <c r="F15" s="120"/>
      <c r="G15" s="558"/>
      <c r="H15" s="559"/>
      <c r="I15" s="560"/>
      <c r="J15" s="558"/>
      <c r="K15" s="559"/>
      <c r="L15" s="560"/>
      <c r="M15" s="561"/>
      <c r="N15" s="562"/>
      <c r="O15" s="562"/>
      <c r="P15" s="562"/>
      <c r="Q15" s="152"/>
      <c r="R15" s="153"/>
      <c r="S15" s="174"/>
      <c r="T15" s="221"/>
      <c r="U15" s="221"/>
      <c r="V15" s="242"/>
      <c r="W15" s="245"/>
    </row>
    <row r="16" spans="1:23" s="96" customFormat="1" ht="26.25" customHeight="1" x14ac:dyDescent="0.2">
      <c r="A16" s="343">
        <f t="shared" si="0"/>
        <v>10</v>
      </c>
      <c r="B16" s="121" t="s">
        <v>40</v>
      </c>
      <c r="C16" s="122"/>
      <c r="D16" s="122"/>
      <c r="E16" s="121"/>
      <c r="F16" s="120"/>
      <c r="G16" s="558"/>
      <c r="H16" s="559"/>
      <c r="I16" s="560"/>
      <c r="J16" s="558"/>
      <c r="K16" s="559"/>
      <c r="L16" s="560"/>
      <c r="M16" s="561"/>
      <c r="N16" s="562"/>
      <c r="O16" s="562"/>
      <c r="P16" s="562"/>
      <c r="Q16" s="152"/>
      <c r="R16" s="153"/>
      <c r="S16" s="174"/>
      <c r="T16" s="221"/>
      <c r="U16" s="221"/>
      <c r="V16" s="242"/>
      <c r="W16" s="245"/>
    </row>
    <row r="17" spans="1:23" s="96" customFormat="1" ht="26.25" customHeight="1" x14ac:dyDescent="0.2">
      <c r="A17" s="343">
        <f t="shared" si="0"/>
        <v>11</v>
      </c>
      <c r="B17" s="121" t="s">
        <v>40</v>
      </c>
      <c r="C17" s="122"/>
      <c r="D17" s="122"/>
      <c r="E17" s="121"/>
      <c r="F17" s="120"/>
      <c r="G17" s="558"/>
      <c r="H17" s="559"/>
      <c r="I17" s="560"/>
      <c r="J17" s="558"/>
      <c r="K17" s="559"/>
      <c r="L17" s="560"/>
      <c r="M17" s="561"/>
      <c r="N17" s="562"/>
      <c r="O17" s="562"/>
      <c r="P17" s="562"/>
      <c r="Q17" s="152"/>
      <c r="R17" s="153"/>
      <c r="S17" s="174"/>
      <c r="T17" s="221"/>
      <c r="U17" s="221"/>
      <c r="V17" s="242"/>
      <c r="W17" s="245"/>
    </row>
    <row r="18" spans="1:23" s="96" customFormat="1" ht="26.25" customHeight="1" x14ac:dyDescent="0.2">
      <c r="A18" s="343">
        <f t="shared" si="0"/>
        <v>12</v>
      </c>
      <c r="B18" s="121" t="s">
        <v>40</v>
      </c>
      <c r="C18" s="122"/>
      <c r="D18" s="122"/>
      <c r="E18" s="121"/>
      <c r="F18" s="120"/>
      <c r="G18" s="558"/>
      <c r="H18" s="559"/>
      <c r="I18" s="560"/>
      <c r="J18" s="558"/>
      <c r="K18" s="559"/>
      <c r="L18" s="560"/>
      <c r="M18" s="561"/>
      <c r="N18" s="562"/>
      <c r="O18" s="562"/>
      <c r="P18" s="562"/>
      <c r="Q18" s="152"/>
      <c r="R18" s="153"/>
      <c r="S18" s="174"/>
      <c r="T18" s="221"/>
      <c r="U18" s="221"/>
      <c r="V18" s="242"/>
      <c r="W18" s="245"/>
    </row>
    <row r="19" spans="1:23" s="96" customFormat="1" ht="26.25" customHeight="1" x14ac:dyDescent="0.2">
      <c r="A19" s="343">
        <f t="shared" si="0"/>
        <v>13</v>
      </c>
      <c r="B19" s="121" t="s">
        <v>40</v>
      </c>
      <c r="C19" s="122"/>
      <c r="D19" s="122"/>
      <c r="E19" s="121"/>
      <c r="F19" s="120"/>
      <c r="G19" s="558"/>
      <c r="H19" s="559"/>
      <c r="I19" s="560"/>
      <c r="J19" s="558"/>
      <c r="K19" s="559"/>
      <c r="L19" s="560"/>
      <c r="M19" s="561"/>
      <c r="N19" s="562"/>
      <c r="O19" s="562"/>
      <c r="P19" s="562"/>
      <c r="Q19" s="152"/>
      <c r="R19" s="153"/>
      <c r="S19" s="174"/>
      <c r="T19" s="221"/>
      <c r="U19" s="221"/>
      <c r="V19" s="242"/>
      <c r="W19" s="245"/>
    </row>
    <row r="20" spans="1:23" s="96" customFormat="1" ht="26.25" customHeight="1" x14ac:dyDescent="0.2">
      <c r="A20" s="343">
        <f t="shared" si="0"/>
        <v>14</v>
      </c>
      <c r="B20" s="121" t="s">
        <v>40</v>
      </c>
      <c r="C20" s="122"/>
      <c r="D20" s="122"/>
      <c r="E20" s="121"/>
      <c r="F20" s="120"/>
      <c r="G20" s="558"/>
      <c r="H20" s="559"/>
      <c r="I20" s="560"/>
      <c r="J20" s="558"/>
      <c r="K20" s="559"/>
      <c r="L20" s="560"/>
      <c r="M20" s="561"/>
      <c r="N20" s="562"/>
      <c r="O20" s="562"/>
      <c r="P20" s="562"/>
      <c r="Q20" s="152"/>
      <c r="R20" s="153"/>
      <c r="S20" s="174"/>
      <c r="T20" s="221"/>
      <c r="U20" s="221"/>
      <c r="V20" s="242"/>
      <c r="W20" s="245"/>
    </row>
    <row r="21" spans="1:23" s="96" customFormat="1" ht="26.25" customHeight="1" x14ac:dyDescent="0.2">
      <c r="A21" s="343">
        <f t="shared" si="0"/>
        <v>15</v>
      </c>
      <c r="B21" s="121" t="s">
        <v>40</v>
      </c>
      <c r="C21" s="122"/>
      <c r="D21" s="122"/>
      <c r="E21" s="121"/>
      <c r="F21" s="120"/>
      <c r="G21" s="558"/>
      <c r="H21" s="559"/>
      <c r="I21" s="560"/>
      <c r="J21" s="558"/>
      <c r="K21" s="559"/>
      <c r="L21" s="560"/>
      <c r="M21" s="561"/>
      <c r="N21" s="562"/>
      <c r="O21" s="562"/>
      <c r="P21" s="562"/>
      <c r="Q21" s="152"/>
      <c r="R21" s="153"/>
      <c r="S21" s="174"/>
      <c r="T21" s="221"/>
      <c r="U21" s="221"/>
      <c r="V21" s="242"/>
      <c r="W21" s="245"/>
    </row>
    <row r="22" spans="1:23" s="96" customFormat="1" ht="26.25" customHeight="1" x14ac:dyDescent="0.2">
      <c r="A22" s="343">
        <f t="shared" si="0"/>
        <v>16</v>
      </c>
      <c r="B22" s="121" t="s">
        <v>40</v>
      </c>
      <c r="C22" s="122"/>
      <c r="D22" s="122"/>
      <c r="E22" s="121"/>
      <c r="F22" s="120"/>
      <c r="G22" s="558"/>
      <c r="H22" s="559"/>
      <c r="I22" s="560"/>
      <c r="J22" s="558"/>
      <c r="K22" s="559"/>
      <c r="L22" s="560"/>
      <c r="M22" s="561"/>
      <c r="N22" s="562"/>
      <c r="O22" s="562"/>
      <c r="P22" s="562"/>
      <c r="Q22" s="152"/>
      <c r="R22" s="153"/>
      <c r="S22" s="174"/>
      <c r="T22" s="221"/>
      <c r="U22" s="221"/>
      <c r="V22" s="242"/>
      <c r="W22" s="245"/>
    </row>
    <row r="23" spans="1:23" s="96" customFormat="1" ht="26.25" customHeight="1" x14ac:dyDescent="0.2">
      <c r="A23" s="343">
        <f t="shared" si="0"/>
        <v>17</v>
      </c>
      <c r="B23" s="121" t="s">
        <v>40</v>
      </c>
      <c r="C23" s="122"/>
      <c r="D23" s="122"/>
      <c r="E23" s="121"/>
      <c r="F23" s="120"/>
      <c r="G23" s="558"/>
      <c r="H23" s="559"/>
      <c r="I23" s="560"/>
      <c r="J23" s="558"/>
      <c r="K23" s="559"/>
      <c r="L23" s="560"/>
      <c r="M23" s="770"/>
      <c r="N23" s="771"/>
      <c r="O23" s="771"/>
      <c r="P23" s="771"/>
      <c r="Q23" s="152"/>
      <c r="R23" s="153"/>
      <c r="S23" s="174"/>
      <c r="T23" s="221"/>
      <c r="U23" s="221"/>
      <c r="V23" s="242"/>
      <c r="W23" s="245"/>
    </row>
    <row r="24" spans="1:23" s="96" customFormat="1" ht="26.25" customHeight="1" x14ac:dyDescent="0.2">
      <c r="A24" s="343">
        <f t="shared" si="0"/>
        <v>18</v>
      </c>
      <c r="B24" s="121" t="s">
        <v>40</v>
      </c>
      <c r="C24" s="122"/>
      <c r="D24" s="122"/>
      <c r="E24" s="121"/>
      <c r="F24" s="120"/>
      <c r="G24" s="558"/>
      <c r="H24" s="559"/>
      <c r="I24" s="560"/>
      <c r="J24" s="558"/>
      <c r="K24" s="559"/>
      <c r="L24" s="560"/>
      <c r="M24" s="561"/>
      <c r="N24" s="562"/>
      <c r="O24" s="562"/>
      <c r="P24" s="562"/>
      <c r="Q24" s="152"/>
      <c r="R24" s="153"/>
      <c r="S24" s="174"/>
      <c r="T24" s="221"/>
      <c r="U24" s="221"/>
      <c r="V24" s="242"/>
      <c r="W24" s="245"/>
    </row>
    <row r="25" spans="1:23" s="96" customFormat="1" ht="26.25" customHeight="1" x14ac:dyDescent="0.2">
      <c r="A25" s="343">
        <f t="shared" si="0"/>
        <v>19</v>
      </c>
      <c r="B25" s="121" t="s">
        <v>40</v>
      </c>
      <c r="C25" s="122"/>
      <c r="D25" s="122"/>
      <c r="E25" s="121"/>
      <c r="F25" s="120"/>
      <c r="G25" s="558"/>
      <c r="H25" s="559"/>
      <c r="I25" s="560"/>
      <c r="J25" s="558"/>
      <c r="K25" s="559"/>
      <c r="L25" s="560"/>
      <c r="M25" s="561"/>
      <c r="N25" s="562"/>
      <c r="O25" s="562"/>
      <c r="P25" s="562"/>
      <c r="Q25" s="152"/>
      <c r="R25" s="153"/>
      <c r="S25" s="174"/>
      <c r="T25" s="221"/>
      <c r="U25" s="221"/>
      <c r="V25" s="242"/>
      <c r="W25" s="245"/>
    </row>
    <row r="26" spans="1:23" s="96" customFormat="1" ht="26.25" customHeight="1" x14ac:dyDescent="0.2">
      <c r="A26" s="343">
        <f t="shared" si="0"/>
        <v>20</v>
      </c>
      <c r="B26" s="121"/>
      <c r="C26" s="122"/>
      <c r="D26" s="122"/>
      <c r="E26" s="121"/>
      <c r="F26" s="120"/>
      <c r="G26" s="558"/>
      <c r="H26" s="559"/>
      <c r="I26" s="560"/>
      <c r="J26" s="558"/>
      <c r="K26" s="559"/>
      <c r="L26" s="560"/>
      <c r="M26" s="561"/>
      <c r="N26" s="562"/>
      <c r="O26" s="562"/>
      <c r="P26" s="562"/>
      <c r="Q26" s="152"/>
      <c r="R26" s="153"/>
      <c r="S26" s="174"/>
      <c r="T26" s="221"/>
      <c r="U26" s="221"/>
      <c r="V26" s="242"/>
      <c r="W26" s="245"/>
    </row>
    <row r="27" spans="1:23" s="96" customFormat="1" ht="26.25" customHeight="1" x14ac:dyDescent="0.2">
      <c r="A27" s="343">
        <f t="shared" si="0"/>
        <v>21</v>
      </c>
      <c r="B27" s="121" t="s">
        <v>40</v>
      </c>
      <c r="C27" s="122"/>
      <c r="D27" s="122"/>
      <c r="E27" s="121"/>
      <c r="F27" s="120"/>
      <c r="G27" s="558"/>
      <c r="H27" s="559"/>
      <c r="I27" s="560"/>
      <c r="J27" s="558"/>
      <c r="K27" s="559"/>
      <c r="L27" s="560"/>
      <c r="M27" s="561"/>
      <c r="N27" s="562"/>
      <c r="O27" s="562"/>
      <c r="P27" s="562"/>
      <c r="Q27" s="152"/>
      <c r="R27" s="153"/>
      <c r="S27" s="174"/>
      <c r="T27" s="221"/>
      <c r="U27" s="221"/>
      <c r="V27" s="242"/>
      <c r="W27" s="245"/>
    </row>
    <row r="28" spans="1:23" s="96" customFormat="1" ht="26.25" customHeight="1" x14ac:dyDescent="0.2">
      <c r="A28" s="343">
        <f t="shared" si="0"/>
        <v>22</v>
      </c>
      <c r="B28" s="121" t="s">
        <v>40</v>
      </c>
      <c r="C28" s="122"/>
      <c r="D28" s="122"/>
      <c r="E28" s="121"/>
      <c r="F28" s="120"/>
      <c r="G28" s="558"/>
      <c r="H28" s="559"/>
      <c r="I28" s="560"/>
      <c r="J28" s="558"/>
      <c r="K28" s="559"/>
      <c r="L28" s="560"/>
      <c r="M28" s="561"/>
      <c r="N28" s="562"/>
      <c r="O28" s="562"/>
      <c r="P28" s="562"/>
      <c r="Q28" s="152"/>
      <c r="R28" s="153"/>
      <c r="S28" s="174"/>
      <c r="T28" s="221"/>
      <c r="U28" s="221"/>
      <c r="V28" s="242"/>
      <c r="W28" s="245"/>
    </row>
    <row r="29" spans="1:23" s="96" customFormat="1" ht="26.25" customHeight="1" x14ac:dyDescent="0.2">
      <c r="A29" s="343">
        <f t="shared" si="0"/>
        <v>23</v>
      </c>
      <c r="B29" s="121" t="s">
        <v>40</v>
      </c>
      <c r="C29" s="122"/>
      <c r="D29" s="122"/>
      <c r="E29" s="121"/>
      <c r="F29" s="120"/>
      <c r="G29" s="558"/>
      <c r="H29" s="559"/>
      <c r="I29" s="560"/>
      <c r="J29" s="558"/>
      <c r="K29" s="559"/>
      <c r="L29" s="560"/>
      <c r="M29" s="561"/>
      <c r="N29" s="562"/>
      <c r="O29" s="562"/>
      <c r="P29" s="562"/>
      <c r="Q29" s="152"/>
      <c r="R29" s="153"/>
      <c r="S29" s="174"/>
      <c r="T29" s="221"/>
      <c r="U29" s="221"/>
      <c r="V29" s="242"/>
      <c r="W29" s="245"/>
    </row>
    <row r="30" spans="1:23" s="96" customFormat="1" ht="26.25" customHeight="1" x14ac:dyDescent="0.2">
      <c r="A30" s="343">
        <f t="shared" si="0"/>
        <v>24</v>
      </c>
      <c r="B30" s="121"/>
      <c r="C30" s="122"/>
      <c r="D30" s="122"/>
      <c r="E30" s="121"/>
      <c r="F30" s="120"/>
      <c r="G30" s="558"/>
      <c r="H30" s="559"/>
      <c r="I30" s="560"/>
      <c r="J30" s="558"/>
      <c r="K30" s="559"/>
      <c r="L30" s="560"/>
      <c r="M30" s="561"/>
      <c r="N30" s="562"/>
      <c r="O30" s="562"/>
      <c r="P30" s="562"/>
      <c r="Q30" s="152"/>
      <c r="R30" s="153"/>
      <c r="S30" s="174"/>
      <c r="T30" s="221"/>
      <c r="U30" s="221"/>
      <c r="V30" s="242"/>
      <c r="W30" s="245"/>
    </row>
    <row r="31" spans="1:23" s="96" customFormat="1" ht="26.25" customHeight="1" thickBot="1" x14ac:dyDescent="0.25">
      <c r="A31" s="343">
        <f t="shared" si="0"/>
        <v>25</v>
      </c>
      <c r="B31" s="154" t="s">
        <v>40</v>
      </c>
      <c r="C31" s="154"/>
      <c r="D31" s="154"/>
      <c r="E31" s="154"/>
      <c r="F31" s="154"/>
      <c r="G31" s="555"/>
      <c r="H31" s="556"/>
      <c r="I31" s="557"/>
      <c r="J31" s="555"/>
      <c r="K31" s="556"/>
      <c r="L31" s="557"/>
      <c r="M31" s="555"/>
      <c r="N31" s="556"/>
      <c r="O31" s="556"/>
      <c r="P31" s="556"/>
      <c r="Q31" s="155"/>
      <c r="R31" s="156"/>
      <c r="S31" s="154"/>
      <c r="T31" s="208"/>
      <c r="U31" s="208"/>
      <c r="V31" s="243"/>
      <c r="W31" s="227"/>
    </row>
    <row r="32" spans="1:23" ht="25.5" customHeight="1" thickBot="1" x14ac:dyDescent="0.25">
      <c r="A32" s="563" t="s">
        <v>148</v>
      </c>
      <c r="B32" s="564"/>
      <c r="C32" s="564"/>
      <c r="D32" s="564"/>
      <c r="E32" s="564"/>
      <c r="F32" s="564"/>
      <c r="G32" s="564"/>
      <c r="H32" s="564"/>
      <c r="I32" s="564"/>
      <c r="J32" s="564"/>
      <c r="K32" s="564"/>
      <c r="L32" s="564"/>
      <c r="M32" s="564"/>
      <c r="N32" s="564"/>
      <c r="O32" s="564"/>
      <c r="P32" s="564"/>
      <c r="Q32" s="21"/>
      <c r="R32" s="21"/>
      <c r="S32" s="176">
        <f>COUNTIF(S7:S31, "&gt;0")</f>
        <v>0</v>
      </c>
      <c r="T32" s="176"/>
      <c r="U32" s="223"/>
      <c r="V32" s="553"/>
      <c r="W32" s="554"/>
    </row>
    <row r="33" spans="1:23" s="96" customFormat="1" ht="25.5" customHeight="1" thickBot="1" x14ac:dyDescent="0.25">
      <c r="A33" s="563" t="s">
        <v>138</v>
      </c>
      <c r="B33" s="564"/>
      <c r="C33" s="564"/>
      <c r="D33" s="564"/>
      <c r="E33" s="564"/>
      <c r="F33" s="564"/>
      <c r="G33" s="564"/>
      <c r="H33" s="564"/>
      <c r="I33" s="564"/>
      <c r="J33" s="564"/>
      <c r="K33" s="564"/>
      <c r="L33" s="564"/>
      <c r="M33" s="564"/>
      <c r="N33" s="564"/>
      <c r="O33" s="564"/>
      <c r="P33" s="564"/>
      <c r="Q33" s="148"/>
      <c r="R33" s="148"/>
      <c r="S33" s="175" t="e">
        <f>SUM(S7:S31)/S32</f>
        <v>#DIV/0!</v>
      </c>
      <c r="T33" s="222"/>
      <c r="U33" s="224"/>
      <c r="V33" s="567"/>
      <c r="W33" s="568"/>
    </row>
    <row r="34" spans="1:23" ht="13.5" customHeight="1" x14ac:dyDescent="0.2"/>
    <row r="35" spans="1:23" ht="12.75" customHeight="1" x14ac:dyDescent="0.2">
      <c r="A35" s="579" t="s">
        <v>142</v>
      </c>
      <c r="B35" s="580"/>
      <c r="C35" s="580"/>
      <c r="D35" s="580"/>
      <c r="E35" s="580"/>
      <c r="F35" s="580"/>
      <c r="G35" s="580"/>
      <c r="H35" s="580"/>
      <c r="I35" s="580"/>
      <c r="J35" s="580"/>
      <c r="K35" s="580"/>
      <c r="L35" s="580"/>
      <c r="M35" s="580"/>
      <c r="N35" s="580"/>
      <c r="O35" s="580"/>
      <c r="P35" s="580"/>
      <c r="Q35" s="580"/>
    </row>
    <row r="36" spans="1:23" x14ac:dyDescent="0.2">
      <c r="A36" s="580"/>
      <c r="B36" s="580"/>
      <c r="C36" s="580"/>
      <c r="D36" s="580"/>
      <c r="E36" s="580"/>
      <c r="F36" s="580"/>
      <c r="G36" s="580"/>
      <c r="H36" s="580"/>
      <c r="I36" s="580"/>
      <c r="J36" s="580"/>
      <c r="K36" s="580"/>
      <c r="L36" s="580"/>
      <c r="M36" s="580"/>
      <c r="N36" s="580"/>
      <c r="O36" s="580"/>
      <c r="P36" s="580"/>
      <c r="Q36" s="580"/>
    </row>
    <row r="38" spans="1:23" x14ac:dyDescent="0.2">
      <c r="A38" s="186" t="s">
        <v>149</v>
      </c>
    </row>
  </sheetData>
  <protectedRanges>
    <protectedRange sqref="A7:W31" name="Range1"/>
  </protectedRanges>
  <customSheetViews>
    <customSheetView guid="{92C8D754-EB7A-4578-B4E8-44A2B0F65C84}" scale="75" showPageBreaks="1" fitToPage="1" printArea="1" hiddenColumns="1" showRuler="0">
      <selection activeCell="S8" sqref="S8:S57"/>
      <pageMargins left="0.75" right="0.75" top="1" bottom="1" header="0.5" footer="0.5"/>
      <pageSetup scale="50" orientation="landscape" horizontalDpi="4294967293" r:id="rId1"/>
      <headerFooter alignWithMargins="0"/>
    </customSheetView>
    <customSheetView guid="{668B6A2C-8FEC-4623-A641-0D19175D19CC}" scale="75" fitToPage="1" printArea="1" hiddenColumns="1" showRuler="0">
      <selection activeCell="S8" sqref="S8:S57"/>
      <pageMargins left="0.75" right="0.75" top="1" bottom="1" header="0.5" footer="0.5"/>
      <pageSetup scale="53" orientation="landscape" horizontalDpi="4294967293" r:id="rId2"/>
      <headerFooter alignWithMargins="0"/>
    </customSheetView>
    <customSheetView guid="{43E387BF-4F6B-4C2C-97C0-CDB038711939}" scale="75" fitToPage="1" hiddenColumns="1" showRuler="0" topLeftCell="A19">
      <selection activeCell="A68" sqref="A68"/>
      <pageMargins left="0.75" right="0.75" top="1" bottom="1" header="0.5" footer="0.5"/>
      <pageSetup scale="50" orientation="landscape" horizontalDpi="4294967293" r:id="rId3"/>
      <headerFooter alignWithMargins="0"/>
    </customSheetView>
  </customSheetViews>
  <phoneticPr fontId="3" type="noConversion"/>
  <printOptions horizontalCentered="1"/>
  <pageMargins left="0.75" right="0.75" top="1" bottom="1" header="0.5" footer="0.5"/>
  <pageSetup paperSize="123" scale="53" orientation="landscape" r:id="rId4"/>
  <headerFooter alignWithMargins="0"/>
  <legacy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indexed="18"/>
  </sheetPr>
  <dimension ref="A1:AB70"/>
  <sheetViews>
    <sheetView topLeftCell="C1" zoomScale="85" zoomScaleNormal="85" workbookViewId="0">
      <selection activeCell="D5" sqref="D5:D6"/>
    </sheetView>
  </sheetViews>
  <sheetFormatPr defaultRowHeight="12.75" x14ac:dyDescent="0.2"/>
  <cols>
    <col min="1" max="1" width="17.28515625" customWidth="1"/>
    <col min="2" max="2" width="107.7109375" customWidth="1"/>
    <col min="3" max="5" width="12.7109375" bestFit="1" customWidth="1"/>
    <col min="6" max="6" width="9" bestFit="1" customWidth="1"/>
    <col min="7" max="7" width="9" customWidth="1"/>
    <col min="8" max="8" width="21.42578125" style="299" customWidth="1"/>
    <col min="9" max="9" width="32.42578125" customWidth="1"/>
    <col min="10" max="10" width="33.28515625" customWidth="1"/>
    <col min="11" max="11" width="31.7109375" customWidth="1"/>
    <col min="12" max="12" width="9" customWidth="1"/>
    <col min="13" max="14" width="0.42578125" hidden="1" customWidth="1"/>
    <col min="15" max="15" width="8.7109375" customWidth="1"/>
  </cols>
  <sheetData>
    <row r="1" spans="1:15" s="96" customFormat="1" ht="39" customHeight="1" thickBot="1" x14ac:dyDescent="0.25">
      <c r="A1" s="601" t="s">
        <v>159</v>
      </c>
      <c r="B1" s="601"/>
      <c r="C1" s="601"/>
      <c r="D1" s="601"/>
      <c r="E1" s="601"/>
      <c r="F1" s="601"/>
      <c r="G1" s="601"/>
      <c r="H1" s="601"/>
      <c r="I1" s="601"/>
      <c r="J1" s="601"/>
      <c r="K1" s="601"/>
    </row>
    <row r="2" spans="1:15" ht="25.5" customHeight="1" x14ac:dyDescent="0.2">
      <c r="A2" s="97" t="s">
        <v>100</v>
      </c>
      <c r="B2" s="10">
        <f>'WS-1 PROJECT SUMMARY'!A5</f>
        <v>0</v>
      </c>
      <c r="C2" s="10"/>
      <c r="D2" s="10"/>
      <c r="E2" s="31" t="s">
        <v>58</v>
      </c>
      <c r="G2" s="31"/>
      <c r="H2" s="295" t="str">
        <f>'WS-1 PROJECT SUMMARY'!A2</f>
        <v xml:space="preserve">Name of Reviewer:                     Title:                  Agency: </v>
      </c>
      <c r="I2" s="10"/>
      <c r="J2" s="10"/>
      <c r="K2" s="11"/>
    </row>
    <row r="3" spans="1:15" ht="25.5" customHeight="1" x14ac:dyDescent="0.2">
      <c r="A3" s="98" t="s">
        <v>102</v>
      </c>
      <c r="B3" s="1">
        <f>'WS-1 PROJECT SUMMARY'!K5</f>
        <v>0</v>
      </c>
      <c r="C3" s="1"/>
      <c r="D3" s="1"/>
      <c r="E3" s="24" t="s">
        <v>59</v>
      </c>
      <c r="G3" s="24"/>
      <c r="H3" s="296">
        <f>'WS-1 PROJECT SUMMARY'!T3</f>
        <v>0</v>
      </c>
      <c r="I3" s="1"/>
      <c r="J3" s="1"/>
      <c r="K3" s="13"/>
    </row>
    <row r="4" spans="1:15" ht="25.5" customHeight="1" thickBot="1" x14ac:dyDescent="0.25">
      <c r="A4" s="99" t="s">
        <v>101</v>
      </c>
      <c r="B4" s="14">
        <f>'WS-1 PROJECT SUMMARY'!R5</f>
        <v>0</v>
      </c>
      <c r="C4" s="14"/>
      <c r="D4" s="14"/>
      <c r="E4" s="14"/>
      <c r="F4" s="14"/>
      <c r="G4" s="14"/>
      <c r="H4" s="297"/>
      <c r="I4" s="14"/>
      <c r="J4" s="14"/>
      <c r="K4" s="15"/>
    </row>
    <row r="5" spans="1:15" ht="12.75" customHeight="1" x14ac:dyDescent="0.2">
      <c r="A5" s="780" t="s">
        <v>41</v>
      </c>
      <c r="B5" s="602" t="s">
        <v>42</v>
      </c>
      <c r="C5" s="593" t="s">
        <v>49</v>
      </c>
      <c r="D5" s="595" t="s">
        <v>48</v>
      </c>
      <c r="E5" s="614" t="s">
        <v>57</v>
      </c>
      <c r="F5" s="616" t="s">
        <v>54</v>
      </c>
      <c r="G5" s="610" t="s">
        <v>44</v>
      </c>
      <c r="H5" s="611"/>
      <c r="I5" s="606" t="s">
        <v>45</v>
      </c>
      <c r="J5" s="606" t="s">
        <v>47</v>
      </c>
      <c r="K5" s="608" t="s">
        <v>46</v>
      </c>
    </row>
    <row r="6" spans="1:15" ht="27" customHeight="1" x14ac:dyDescent="0.2">
      <c r="A6" s="781"/>
      <c r="B6" s="603"/>
      <c r="C6" s="594"/>
      <c r="D6" s="594"/>
      <c r="E6" s="615"/>
      <c r="F6" s="615"/>
      <c r="G6" s="612"/>
      <c r="H6" s="613"/>
      <c r="I6" s="607"/>
      <c r="J6" s="607"/>
      <c r="K6" s="609"/>
      <c r="L6" s="4"/>
      <c r="M6" s="2"/>
      <c r="N6" s="2"/>
      <c r="O6" s="2"/>
    </row>
    <row r="7" spans="1:15" s="73" customFormat="1" ht="55.5" customHeight="1" x14ac:dyDescent="0.2">
      <c r="A7" s="61">
        <v>1</v>
      </c>
      <c r="B7" s="104" t="s">
        <v>263</v>
      </c>
      <c r="C7" s="74"/>
      <c r="D7" s="62">
        <v>5</v>
      </c>
      <c r="E7" s="62">
        <f t="shared" ref="E7:E24" si="0">C7*D7</f>
        <v>0</v>
      </c>
      <c r="F7" s="62"/>
      <c r="G7" s="604" t="s">
        <v>330</v>
      </c>
      <c r="H7" s="605"/>
      <c r="I7" s="221" t="s">
        <v>331</v>
      </c>
      <c r="J7" s="56" t="s">
        <v>332</v>
      </c>
      <c r="K7" s="234"/>
      <c r="L7" s="5"/>
      <c r="M7" s="3"/>
      <c r="N7" s="3"/>
      <c r="O7" s="3"/>
    </row>
    <row r="8" spans="1:15" s="73" customFormat="1" ht="55.5" customHeight="1" x14ac:dyDescent="0.2">
      <c r="A8" s="61">
        <f>A7+1</f>
        <v>2</v>
      </c>
      <c r="B8" s="85" t="s">
        <v>264</v>
      </c>
      <c r="C8" s="233"/>
      <c r="D8" s="62">
        <v>5</v>
      </c>
      <c r="E8" s="62">
        <f t="shared" si="0"/>
        <v>0</v>
      </c>
      <c r="F8" s="62"/>
      <c r="G8" s="587"/>
      <c r="H8" s="588"/>
      <c r="I8" s="229"/>
      <c r="J8" s="233"/>
      <c r="K8" s="214"/>
      <c r="L8" s="5"/>
      <c r="M8" s="3"/>
      <c r="N8" s="3"/>
      <c r="O8" s="3"/>
    </row>
    <row r="9" spans="1:15" s="73" customFormat="1" ht="55.5" customHeight="1" x14ac:dyDescent="0.2">
      <c r="A9" s="61">
        <f t="shared" ref="A9:A24" si="1">A8+1</f>
        <v>3</v>
      </c>
      <c r="B9" s="84" t="s">
        <v>312</v>
      </c>
      <c r="C9" s="233"/>
      <c r="D9" s="62">
        <v>5</v>
      </c>
      <c r="E9" s="62">
        <f t="shared" si="0"/>
        <v>0</v>
      </c>
      <c r="F9" s="62"/>
      <c r="G9" s="587"/>
      <c r="H9" s="588"/>
      <c r="I9" s="229"/>
      <c r="J9" s="233"/>
      <c r="K9" s="214"/>
      <c r="L9" s="5"/>
      <c r="M9" s="3"/>
      <c r="N9" s="3"/>
      <c r="O9" s="3"/>
    </row>
    <row r="10" spans="1:15" s="60" customFormat="1" ht="55.5" customHeight="1" x14ac:dyDescent="0.2">
      <c r="A10" s="61">
        <f t="shared" si="1"/>
        <v>4</v>
      </c>
      <c r="B10" s="84" t="s">
        <v>313</v>
      </c>
      <c r="C10" s="233"/>
      <c r="D10" s="74">
        <v>5</v>
      </c>
      <c r="E10" s="74">
        <f t="shared" si="0"/>
        <v>0</v>
      </c>
      <c r="F10" s="74"/>
      <c r="G10" s="587"/>
      <c r="H10" s="588"/>
      <c r="I10" s="229"/>
      <c r="J10" s="233"/>
      <c r="K10" s="214"/>
      <c r="L10" s="75"/>
      <c r="M10" s="76"/>
      <c r="N10" s="76"/>
      <c r="O10" s="76"/>
    </row>
    <row r="11" spans="1:15" s="60" customFormat="1" ht="55.5" customHeight="1" x14ac:dyDescent="0.2">
      <c r="A11" s="61">
        <f t="shared" si="1"/>
        <v>5</v>
      </c>
      <c r="B11" s="84" t="s">
        <v>308</v>
      </c>
      <c r="C11" s="233"/>
      <c r="D11" s="74">
        <v>5</v>
      </c>
      <c r="E11" s="74">
        <f t="shared" si="0"/>
        <v>0</v>
      </c>
      <c r="F11" s="74"/>
      <c r="G11" s="587"/>
      <c r="H11" s="588"/>
      <c r="I11" s="229"/>
      <c r="J11" s="233"/>
      <c r="K11" s="214"/>
      <c r="L11" s="75"/>
      <c r="M11" s="76"/>
      <c r="N11" s="76"/>
      <c r="O11" s="76"/>
    </row>
    <row r="12" spans="1:15" s="60" customFormat="1" ht="55.5" customHeight="1" x14ac:dyDescent="0.2">
      <c r="A12" s="61">
        <f t="shared" si="1"/>
        <v>6</v>
      </c>
      <c r="B12" s="84" t="s">
        <v>309</v>
      </c>
      <c r="C12" s="233"/>
      <c r="D12" s="74">
        <v>5</v>
      </c>
      <c r="E12" s="74">
        <f t="shared" si="0"/>
        <v>0</v>
      </c>
      <c r="F12" s="74"/>
      <c r="G12" s="587"/>
      <c r="H12" s="588"/>
      <c r="I12" s="229"/>
      <c r="J12" s="233"/>
      <c r="K12" s="214"/>
      <c r="L12" s="75"/>
      <c r="M12" s="76"/>
      <c r="N12" s="76"/>
      <c r="O12" s="76"/>
    </row>
    <row r="13" spans="1:15" s="60" customFormat="1" ht="55.5" customHeight="1" x14ac:dyDescent="0.2">
      <c r="A13" s="61">
        <f t="shared" si="1"/>
        <v>7</v>
      </c>
      <c r="B13" s="84" t="s">
        <v>314</v>
      </c>
      <c r="C13" s="233"/>
      <c r="D13" s="74">
        <v>5</v>
      </c>
      <c r="E13" s="74">
        <f t="shared" si="0"/>
        <v>0</v>
      </c>
      <c r="F13" s="74" t="s">
        <v>40</v>
      </c>
      <c r="G13" s="587"/>
      <c r="H13" s="588"/>
      <c r="I13" s="229"/>
      <c r="J13" s="233"/>
      <c r="K13" s="214"/>
      <c r="L13" s="75"/>
      <c r="M13" s="76"/>
      <c r="N13" s="76"/>
      <c r="O13" s="76"/>
    </row>
    <row r="14" spans="1:15" s="60" customFormat="1" ht="55.5" customHeight="1" x14ac:dyDescent="0.2">
      <c r="A14" s="61">
        <f t="shared" si="1"/>
        <v>8</v>
      </c>
      <c r="B14" s="84" t="s">
        <v>310</v>
      </c>
      <c r="C14" s="233"/>
      <c r="D14" s="74">
        <v>3</v>
      </c>
      <c r="E14" s="74">
        <f t="shared" si="0"/>
        <v>0</v>
      </c>
      <c r="F14" s="74"/>
      <c r="G14" s="587"/>
      <c r="H14" s="588"/>
      <c r="I14" s="229"/>
      <c r="J14" s="233"/>
      <c r="K14" s="214"/>
      <c r="L14" s="75"/>
      <c r="M14" s="76"/>
      <c r="N14" s="76"/>
      <c r="O14" s="76"/>
    </row>
    <row r="15" spans="1:15" s="60" customFormat="1" ht="55.5" customHeight="1" x14ac:dyDescent="0.2">
      <c r="A15" s="61">
        <f t="shared" si="1"/>
        <v>9</v>
      </c>
      <c r="B15" s="84" t="s">
        <v>163</v>
      </c>
      <c r="C15" s="233"/>
      <c r="D15" s="74">
        <v>5</v>
      </c>
      <c r="E15" s="74">
        <f t="shared" si="0"/>
        <v>0</v>
      </c>
      <c r="F15" s="74"/>
      <c r="G15" s="587"/>
      <c r="H15" s="588"/>
      <c r="I15" s="229"/>
      <c r="J15" s="233"/>
      <c r="K15" s="214"/>
      <c r="L15" s="75"/>
      <c r="M15" s="76"/>
      <c r="N15" s="76"/>
      <c r="O15" s="76"/>
    </row>
    <row r="16" spans="1:15" s="60" customFormat="1" ht="55.5" customHeight="1" x14ac:dyDescent="0.2">
      <c r="A16" s="61">
        <f t="shared" si="1"/>
        <v>10</v>
      </c>
      <c r="B16" s="84" t="s">
        <v>15</v>
      </c>
      <c r="C16" s="233"/>
      <c r="D16" s="74">
        <v>3</v>
      </c>
      <c r="E16" s="74">
        <f t="shared" si="0"/>
        <v>0</v>
      </c>
      <c r="F16" s="74"/>
      <c r="G16" s="587"/>
      <c r="H16" s="588"/>
      <c r="I16" s="229"/>
      <c r="J16" s="233"/>
      <c r="K16" s="214"/>
      <c r="L16" s="75"/>
      <c r="M16" s="76"/>
      <c r="N16" s="76"/>
      <c r="O16" s="76"/>
    </row>
    <row r="17" spans="1:15" s="60" customFormat="1" ht="55.5" customHeight="1" x14ac:dyDescent="0.2">
      <c r="A17" s="61">
        <f t="shared" si="1"/>
        <v>11</v>
      </c>
      <c r="B17" s="84" t="s">
        <v>161</v>
      </c>
      <c r="C17" s="233"/>
      <c r="D17" s="74">
        <v>5</v>
      </c>
      <c r="E17" s="74">
        <f t="shared" si="0"/>
        <v>0</v>
      </c>
      <c r="F17" s="74"/>
      <c r="G17" s="587"/>
      <c r="H17" s="588"/>
      <c r="I17" s="229"/>
      <c r="J17" s="233"/>
      <c r="K17" s="214"/>
      <c r="L17" s="75"/>
      <c r="M17" s="76"/>
      <c r="N17" s="76"/>
      <c r="O17" s="76"/>
    </row>
    <row r="18" spans="1:15" s="60" customFormat="1" ht="55.5" customHeight="1" x14ac:dyDescent="0.2">
      <c r="A18" s="61">
        <f t="shared" si="1"/>
        <v>12</v>
      </c>
      <c r="B18" s="84" t="s">
        <v>164</v>
      </c>
      <c r="C18" s="233"/>
      <c r="D18" s="74">
        <v>5</v>
      </c>
      <c r="E18" s="74">
        <f t="shared" si="0"/>
        <v>0</v>
      </c>
      <c r="F18" s="74"/>
      <c r="G18" s="587"/>
      <c r="H18" s="588"/>
      <c r="I18" s="229"/>
      <c r="J18" s="233"/>
      <c r="K18" s="214"/>
      <c r="L18" s="75"/>
      <c r="M18" s="76"/>
      <c r="N18" s="76"/>
      <c r="O18" s="76"/>
    </row>
    <row r="19" spans="1:15" s="60" customFormat="1" ht="55.5" customHeight="1" x14ac:dyDescent="0.2">
      <c r="A19" s="61">
        <f t="shared" si="1"/>
        <v>13</v>
      </c>
      <c r="B19" s="84" t="s">
        <v>162</v>
      </c>
      <c r="C19" s="233"/>
      <c r="D19" s="74">
        <v>5</v>
      </c>
      <c r="E19" s="74">
        <f t="shared" si="0"/>
        <v>0</v>
      </c>
      <c r="F19" s="74"/>
      <c r="G19" s="587"/>
      <c r="H19" s="588"/>
      <c r="I19" s="229"/>
      <c r="J19" s="233"/>
      <c r="K19" s="214"/>
      <c r="L19" s="75"/>
      <c r="M19" s="76"/>
      <c r="N19" s="76"/>
      <c r="O19" s="76"/>
    </row>
    <row r="20" spans="1:15" s="60" customFormat="1" ht="55.5" customHeight="1" x14ac:dyDescent="0.2">
      <c r="A20" s="61">
        <f t="shared" si="1"/>
        <v>14</v>
      </c>
      <c r="B20" s="84" t="s">
        <v>16</v>
      </c>
      <c r="C20" s="233"/>
      <c r="D20" s="74">
        <v>3</v>
      </c>
      <c r="E20" s="74">
        <f t="shared" si="0"/>
        <v>0</v>
      </c>
      <c r="F20" s="74"/>
      <c r="G20" s="587"/>
      <c r="H20" s="588"/>
      <c r="I20" s="229"/>
      <c r="J20" s="233"/>
      <c r="K20" s="214"/>
      <c r="L20" s="75"/>
      <c r="M20" s="76"/>
      <c r="N20" s="76"/>
      <c r="O20" s="76"/>
    </row>
    <row r="21" spans="1:15" s="60" customFormat="1" ht="55.5" customHeight="1" x14ac:dyDescent="0.2">
      <c r="A21" s="61">
        <f t="shared" si="1"/>
        <v>15</v>
      </c>
      <c r="B21" s="84" t="s">
        <v>203</v>
      </c>
      <c r="C21" s="233"/>
      <c r="D21" s="74">
        <v>3</v>
      </c>
      <c r="E21" s="74">
        <f t="shared" si="0"/>
        <v>0</v>
      </c>
      <c r="F21" s="74"/>
      <c r="G21" s="587"/>
      <c r="H21" s="588"/>
      <c r="I21" s="229"/>
      <c r="J21" s="233"/>
      <c r="K21" s="214"/>
      <c r="L21" s="75"/>
      <c r="M21" s="76"/>
      <c r="N21" s="76"/>
      <c r="O21" s="76"/>
    </row>
    <row r="22" spans="1:15" s="60" customFormat="1" ht="55.5" customHeight="1" x14ac:dyDescent="0.2">
      <c r="A22" s="61">
        <f t="shared" si="1"/>
        <v>16</v>
      </c>
      <c r="B22" s="84" t="s">
        <v>204</v>
      </c>
      <c r="C22" s="233"/>
      <c r="D22" s="74">
        <v>3</v>
      </c>
      <c r="E22" s="74">
        <f t="shared" si="0"/>
        <v>0</v>
      </c>
      <c r="F22" s="74"/>
      <c r="G22" s="587"/>
      <c r="H22" s="588"/>
      <c r="I22" s="229"/>
      <c r="J22" s="233"/>
      <c r="K22" s="214"/>
      <c r="L22" s="75"/>
      <c r="M22" s="76"/>
      <c r="N22" s="76"/>
      <c r="O22" s="76"/>
    </row>
    <row r="23" spans="1:15" s="60" customFormat="1" ht="55.5" customHeight="1" x14ac:dyDescent="0.2">
      <c r="A23" s="61">
        <f t="shared" si="1"/>
        <v>17</v>
      </c>
      <c r="B23" s="84" t="s">
        <v>311</v>
      </c>
      <c r="C23" s="233"/>
      <c r="D23" s="74">
        <v>3</v>
      </c>
      <c r="E23" s="74">
        <f t="shared" si="0"/>
        <v>0</v>
      </c>
      <c r="F23" s="74"/>
      <c r="G23" s="778"/>
      <c r="H23" s="779"/>
      <c r="I23" s="229"/>
      <c r="J23" s="233"/>
      <c r="K23" s="214"/>
      <c r="L23" s="75"/>
      <c r="M23" s="76"/>
      <c r="N23" s="76"/>
      <c r="O23" s="76"/>
    </row>
    <row r="24" spans="1:15" s="60" customFormat="1" ht="55.5" customHeight="1" thickBot="1" x14ac:dyDescent="0.25">
      <c r="A24" s="61">
        <f t="shared" si="1"/>
        <v>18</v>
      </c>
      <c r="B24" s="102" t="s">
        <v>224</v>
      </c>
      <c r="C24" s="103"/>
      <c r="D24" s="103">
        <v>5</v>
      </c>
      <c r="E24" s="103">
        <f t="shared" si="0"/>
        <v>0</v>
      </c>
      <c r="F24" s="103"/>
      <c r="G24" s="591"/>
      <c r="H24" s="592"/>
      <c r="I24" s="230"/>
      <c r="J24" s="103"/>
      <c r="K24" s="232"/>
      <c r="L24" s="75"/>
      <c r="M24" s="76"/>
      <c r="N24" s="76"/>
      <c r="O24" s="76"/>
    </row>
    <row r="25" spans="1:15" ht="41.45" customHeight="1" x14ac:dyDescent="0.2">
      <c r="A25" s="367"/>
      <c r="B25" s="364"/>
      <c r="C25" s="365"/>
      <c r="D25" s="365"/>
      <c r="E25" s="365"/>
      <c r="F25" s="365"/>
      <c r="G25" s="365"/>
      <c r="H25" s="366"/>
      <c r="I25" s="338"/>
      <c r="J25" s="338"/>
      <c r="K25" s="338"/>
      <c r="L25" s="16"/>
    </row>
    <row r="26" spans="1:15" ht="21" customHeight="1" thickBot="1" x14ac:dyDescent="0.25">
      <c r="A26" s="21"/>
      <c r="C26" s="59"/>
      <c r="D26" s="59"/>
      <c r="E26" s="59"/>
      <c r="F26" s="59"/>
      <c r="G26" s="59"/>
      <c r="H26" s="298"/>
      <c r="I26" s="16"/>
      <c r="J26" s="16"/>
      <c r="K26" s="16"/>
      <c r="L26" s="16"/>
    </row>
    <row r="27" spans="1:15" ht="21" customHeight="1" thickBot="1" x14ac:dyDescent="0.25">
      <c r="A27" s="21"/>
      <c r="B27" s="126" t="s">
        <v>90</v>
      </c>
      <c r="C27" s="130"/>
      <c r="D27" s="39">
        <f>SUM(D7:D24)</f>
        <v>78</v>
      </c>
      <c r="E27" s="82"/>
      <c r="F27" s="59"/>
      <c r="G27" s="59"/>
      <c r="H27" s="298"/>
      <c r="I27" s="16"/>
      <c r="J27" s="16"/>
      <c r="K27" s="16"/>
      <c r="L27" s="16"/>
    </row>
    <row r="28" spans="1:15" ht="21" customHeight="1" thickBot="1" x14ac:dyDescent="0.25">
      <c r="A28" s="21"/>
      <c r="B28" s="126" t="s">
        <v>109</v>
      </c>
      <c r="C28" s="131"/>
      <c r="D28" s="39">
        <f>SUMIF(C7:C24,"&gt;0",D7:D24)</f>
        <v>0</v>
      </c>
      <c r="E28" s="83"/>
      <c r="F28" s="59"/>
      <c r="G28" s="59"/>
      <c r="H28" s="298"/>
      <c r="I28" s="16"/>
      <c r="J28" s="16"/>
      <c r="K28" s="16"/>
      <c r="L28" s="16"/>
    </row>
    <row r="29" spans="1:15" ht="21" customHeight="1" thickBot="1" x14ac:dyDescent="0.25">
      <c r="A29" s="21"/>
      <c r="B29" s="126" t="s">
        <v>110</v>
      </c>
      <c r="C29" s="131"/>
      <c r="D29" s="39">
        <f>SUMIF(C7:C24,"=0",D7:D24)</f>
        <v>0</v>
      </c>
      <c r="E29" s="83"/>
      <c r="F29" s="59"/>
      <c r="G29" s="59"/>
      <c r="H29" s="298"/>
      <c r="I29" s="16"/>
      <c r="J29" s="16"/>
      <c r="K29" s="16"/>
      <c r="L29" s="16"/>
    </row>
    <row r="30" spans="1:15" ht="21" customHeight="1" thickBot="1" x14ac:dyDescent="0.25">
      <c r="A30" s="21"/>
      <c r="B30" s="127" t="s">
        <v>6</v>
      </c>
      <c r="C30" s="131"/>
      <c r="D30" s="39">
        <f>D27*5</f>
        <v>390</v>
      </c>
      <c r="E30" s="83"/>
      <c r="F30" s="59"/>
      <c r="G30" s="59"/>
      <c r="H30" s="298"/>
      <c r="I30" s="16"/>
      <c r="J30" s="16"/>
      <c r="K30" s="16"/>
      <c r="L30" s="16"/>
    </row>
    <row r="31" spans="1:15" ht="21" customHeight="1" thickBot="1" x14ac:dyDescent="0.25">
      <c r="A31" s="21"/>
      <c r="B31" s="126" t="s">
        <v>91</v>
      </c>
      <c r="C31" s="131">
        <f>COUNTIF(C7:C24, "&gt;0")</f>
        <v>0</v>
      </c>
      <c r="D31" s="39"/>
      <c r="E31" s="83"/>
      <c r="F31" s="59"/>
      <c r="G31" s="59"/>
      <c r="H31" s="298"/>
      <c r="I31" s="16"/>
      <c r="J31" s="16"/>
      <c r="K31" s="16"/>
      <c r="L31" s="16"/>
    </row>
    <row r="32" spans="1:15" ht="21" customHeight="1" thickBot="1" x14ac:dyDescent="0.25">
      <c r="A32" s="21"/>
      <c r="B32" s="126" t="s">
        <v>92</v>
      </c>
      <c r="C32" s="131">
        <f>COUNTIF(C7:C24, "0")</f>
        <v>0</v>
      </c>
      <c r="D32" s="39"/>
      <c r="E32" s="83"/>
      <c r="F32" s="59"/>
      <c r="G32" s="59"/>
      <c r="H32" s="298"/>
      <c r="I32" s="16"/>
      <c r="J32" s="16"/>
      <c r="K32" s="16"/>
      <c r="L32" s="16"/>
    </row>
    <row r="33" spans="1:12" ht="21" customHeight="1" thickBot="1" x14ac:dyDescent="0.25">
      <c r="A33" s="21"/>
      <c r="B33" s="128" t="s">
        <v>7</v>
      </c>
      <c r="C33" s="132" t="e">
        <f>SUM(C31/(C31+C32))</f>
        <v>#DIV/0!</v>
      </c>
      <c r="D33" s="39"/>
      <c r="E33" s="83"/>
      <c r="F33" s="59"/>
      <c r="G33" s="59"/>
      <c r="H33" s="298"/>
      <c r="I33" s="16"/>
      <c r="J33" s="16"/>
      <c r="K33" s="16"/>
      <c r="L33" s="16"/>
    </row>
    <row r="34" spans="1:12" ht="21" customHeight="1" thickBot="1" x14ac:dyDescent="0.25">
      <c r="A34" s="21"/>
      <c r="B34" s="128" t="s">
        <v>94</v>
      </c>
      <c r="C34" s="132"/>
      <c r="D34" s="39" t="e">
        <f>SUM(D28/C31)</f>
        <v>#DIV/0!</v>
      </c>
      <c r="E34" s="83"/>
      <c r="F34" s="59"/>
      <c r="G34" s="59"/>
      <c r="H34" s="298"/>
      <c r="I34" s="16"/>
      <c r="J34" s="16"/>
      <c r="K34" s="16"/>
      <c r="L34" s="16"/>
    </row>
    <row r="35" spans="1:12" ht="21" customHeight="1" thickBot="1" x14ac:dyDescent="0.25">
      <c r="A35" s="21"/>
      <c r="B35" s="129" t="s">
        <v>93</v>
      </c>
      <c r="C35" s="133"/>
      <c r="D35" s="111" t="str">
        <f>IF(C32=0,"0",D29/C32)</f>
        <v>0</v>
      </c>
      <c r="E35" s="83"/>
      <c r="F35" s="59"/>
      <c r="G35" s="59"/>
      <c r="H35" s="298"/>
      <c r="I35" s="16"/>
      <c r="J35" s="16"/>
      <c r="K35" s="16"/>
      <c r="L35" s="16"/>
    </row>
    <row r="36" spans="1:12" ht="21" customHeight="1" thickBot="1" x14ac:dyDescent="0.25">
      <c r="A36" s="21"/>
      <c r="E36" s="83"/>
      <c r="F36" s="59"/>
      <c r="G36" s="59"/>
      <c r="H36" s="298"/>
      <c r="I36" s="16"/>
      <c r="J36" s="16"/>
      <c r="K36" s="16"/>
      <c r="L36" s="16"/>
    </row>
    <row r="37" spans="1:12" ht="21" customHeight="1" thickBot="1" x14ac:dyDescent="0.25">
      <c r="A37" s="24"/>
      <c r="B37" s="36" t="s">
        <v>141</v>
      </c>
      <c r="C37" s="37"/>
      <c r="D37" s="134"/>
      <c r="E37" s="38">
        <f>SUM(E7:E24)</f>
        <v>0</v>
      </c>
      <c r="F37" s="167"/>
      <c r="G37" s="59"/>
      <c r="H37" s="298"/>
      <c r="I37" s="16"/>
      <c r="J37" s="16"/>
      <c r="K37" s="16"/>
      <c r="L37" s="16"/>
    </row>
    <row r="38" spans="1:12" ht="21" customHeight="1" thickBot="1" x14ac:dyDescent="0.25">
      <c r="B38" s="36" t="s">
        <v>95</v>
      </c>
      <c r="C38" s="37"/>
      <c r="D38" s="134"/>
      <c r="E38" s="116" t="e">
        <f>(((E37/C33)-E37))*(D35/D34)</f>
        <v>#DIV/0!</v>
      </c>
      <c r="F38" s="168"/>
      <c r="G38" s="59"/>
      <c r="H38" s="298"/>
      <c r="I38" s="16"/>
      <c r="J38" s="16"/>
      <c r="K38" s="16"/>
      <c r="L38" s="16"/>
    </row>
    <row r="39" spans="1:12" ht="21" customHeight="1" thickBot="1" x14ac:dyDescent="0.25">
      <c r="B39" s="86" t="s">
        <v>140</v>
      </c>
      <c r="C39" s="87"/>
      <c r="D39" s="39"/>
      <c r="E39" s="117" t="e">
        <f>SUM(E37:E38)</f>
        <v>#DIV/0!</v>
      </c>
      <c r="F39" s="169"/>
      <c r="G39" s="59"/>
      <c r="H39" s="298"/>
      <c r="I39" s="16"/>
      <c r="J39" s="16"/>
      <c r="K39" s="16"/>
      <c r="L39" s="16"/>
    </row>
    <row r="40" spans="1:12" ht="21" customHeight="1" thickBot="1" x14ac:dyDescent="0.25">
      <c r="A40" s="81"/>
      <c r="G40" s="59"/>
      <c r="H40" s="298"/>
      <c r="I40" s="16"/>
      <c r="J40" s="16"/>
      <c r="K40" s="16"/>
      <c r="L40" s="16"/>
    </row>
    <row r="41" spans="1:12" ht="20.25" customHeight="1" thickBot="1" x14ac:dyDescent="0.25">
      <c r="A41" s="21"/>
      <c r="C41" s="596" t="s">
        <v>143</v>
      </c>
      <c r="D41" s="597"/>
      <c r="E41" s="597"/>
      <c r="F41" s="597"/>
      <c r="G41" s="597"/>
      <c r="H41" s="598"/>
      <c r="L41" s="16"/>
    </row>
    <row r="42" spans="1:12" ht="19.5" customHeight="1" thickBot="1" x14ac:dyDescent="0.25">
      <c r="A42" s="21"/>
      <c r="B42" s="81"/>
      <c r="C42" s="758" t="s">
        <v>98</v>
      </c>
      <c r="D42" s="759"/>
      <c r="E42" s="24"/>
      <c r="F42" s="589" t="s">
        <v>99</v>
      </c>
      <c r="G42" s="590"/>
      <c r="H42" s="599" t="s">
        <v>5</v>
      </c>
      <c r="L42" s="16"/>
    </row>
    <row r="43" spans="1:12" s="18" customFormat="1" ht="24.75" customHeight="1" x14ac:dyDescent="0.2">
      <c r="A43" s="91"/>
      <c r="C43" s="135" t="s">
        <v>96</v>
      </c>
      <c r="D43" s="115" t="s">
        <v>97</v>
      </c>
      <c r="E43" s="109"/>
      <c r="F43" s="139" t="s">
        <v>96</v>
      </c>
      <c r="G43" s="135" t="s">
        <v>97</v>
      </c>
      <c r="H43" s="600"/>
      <c r="L43" s="77"/>
    </row>
    <row r="44" spans="1:12" ht="19.5" customHeight="1" x14ac:dyDescent="0.2">
      <c r="A44" s="21"/>
      <c r="C44" s="196">
        <v>0</v>
      </c>
      <c r="D44" s="197">
        <v>19.899999999999999</v>
      </c>
      <c r="E44" s="100"/>
      <c r="F44" s="140">
        <f>($D$28+$D$29)*5*C44/100</f>
        <v>0</v>
      </c>
      <c r="G44" s="142">
        <f t="shared" ref="F44:G48" si="2">($D$28+$D$29)*5*D44/100</f>
        <v>0</v>
      </c>
      <c r="H44" s="136" t="s">
        <v>17</v>
      </c>
      <c r="L44" s="16"/>
    </row>
    <row r="45" spans="1:12" ht="19.5" customHeight="1" x14ac:dyDescent="0.2">
      <c r="A45" s="21"/>
      <c r="C45" s="196">
        <v>20</v>
      </c>
      <c r="D45" s="197">
        <v>39.9</v>
      </c>
      <c r="E45" s="100"/>
      <c r="F45" s="140">
        <f t="shared" si="2"/>
        <v>0</v>
      </c>
      <c r="G45" s="142">
        <f t="shared" si="2"/>
        <v>0</v>
      </c>
      <c r="H45" s="137" t="s">
        <v>18</v>
      </c>
      <c r="I45" s="16"/>
      <c r="J45" s="16"/>
      <c r="K45" s="16"/>
      <c r="L45" s="16"/>
    </row>
    <row r="46" spans="1:12" ht="19.5" customHeight="1" x14ac:dyDescent="0.2">
      <c r="A46" s="21"/>
      <c r="C46" s="196">
        <v>40</v>
      </c>
      <c r="D46" s="197">
        <v>59.9</v>
      </c>
      <c r="E46" s="100"/>
      <c r="F46" s="140">
        <f t="shared" si="2"/>
        <v>0</v>
      </c>
      <c r="G46" s="142">
        <f t="shared" si="2"/>
        <v>0</v>
      </c>
      <c r="H46" s="137" t="s">
        <v>51</v>
      </c>
      <c r="I46" s="16"/>
      <c r="J46" s="16"/>
      <c r="K46" s="16"/>
      <c r="L46" s="16"/>
    </row>
    <row r="47" spans="1:12" ht="19.5" customHeight="1" x14ac:dyDescent="0.2">
      <c r="C47" s="196">
        <v>60</v>
      </c>
      <c r="D47" s="197">
        <v>79.900000000000006</v>
      </c>
      <c r="E47" s="100"/>
      <c r="F47" s="140">
        <f t="shared" si="2"/>
        <v>0</v>
      </c>
      <c r="G47" s="142">
        <f t="shared" si="2"/>
        <v>0</v>
      </c>
      <c r="H47" s="137" t="s">
        <v>19</v>
      </c>
      <c r="I47" s="16"/>
      <c r="J47" s="16"/>
      <c r="K47" s="16"/>
      <c r="L47" s="16"/>
    </row>
    <row r="48" spans="1:12" ht="19.5" customHeight="1" thickBot="1" x14ac:dyDescent="0.25">
      <c r="C48" s="198">
        <v>80</v>
      </c>
      <c r="D48" s="199">
        <v>100</v>
      </c>
      <c r="E48" s="101"/>
      <c r="F48" s="141">
        <f t="shared" si="2"/>
        <v>0</v>
      </c>
      <c r="G48" s="143">
        <f t="shared" si="2"/>
        <v>0</v>
      </c>
      <c r="H48" s="138" t="s">
        <v>20</v>
      </c>
      <c r="K48" s="16"/>
      <c r="L48" s="16"/>
    </row>
    <row r="49" spans="2:10" ht="19.5" customHeight="1" x14ac:dyDescent="0.2"/>
    <row r="50" spans="2:10" x14ac:dyDescent="0.2">
      <c r="C50" s="22"/>
      <c r="D50" s="22"/>
      <c r="E50" s="22"/>
      <c r="F50" s="22"/>
      <c r="G50" s="22"/>
      <c r="H50" s="300"/>
      <c r="I50" s="22"/>
      <c r="J50" s="22"/>
    </row>
    <row r="51" spans="2:10" x14ac:dyDescent="0.2">
      <c r="C51" s="6"/>
      <c r="D51" s="1"/>
      <c r="E51" s="1"/>
      <c r="F51" s="1"/>
      <c r="G51" s="33"/>
      <c r="H51" s="301"/>
      <c r="I51" s="33"/>
      <c r="J51" s="33"/>
    </row>
    <row r="52" spans="2:10" x14ac:dyDescent="0.2">
      <c r="C52" s="6"/>
      <c r="D52" s="6"/>
      <c r="E52" s="6"/>
      <c r="F52" s="6"/>
      <c r="G52" s="6"/>
      <c r="H52" s="302"/>
      <c r="I52" s="6"/>
      <c r="J52" s="6"/>
    </row>
    <row r="53" spans="2:10" x14ac:dyDescent="0.2">
      <c r="C53" s="6"/>
      <c r="D53" s="33"/>
      <c r="E53" s="33"/>
      <c r="F53" s="33"/>
      <c r="G53" s="33"/>
      <c r="H53" s="301"/>
      <c r="I53" s="33"/>
      <c r="J53" s="33"/>
    </row>
    <row r="54" spans="2:10" x14ac:dyDescent="0.2">
      <c r="C54" s="6"/>
      <c r="D54" s="33"/>
      <c r="E54" s="33"/>
      <c r="F54" s="33"/>
      <c r="G54" s="33"/>
      <c r="H54" s="301"/>
      <c r="I54" s="33"/>
      <c r="J54" s="33"/>
    </row>
    <row r="57" spans="2:10" x14ac:dyDescent="0.2">
      <c r="B57" s="32" t="s">
        <v>40</v>
      </c>
    </row>
    <row r="58" spans="2:10" x14ac:dyDescent="0.2">
      <c r="B58" s="32" t="s">
        <v>40</v>
      </c>
    </row>
    <row r="66" spans="12:28" ht="13.5" thickBot="1" x14ac:dyDescent="0.25"/>
    <row r="67" spans="12:28" x14ac:dyDescent="0.2">
      <c r="M67" s="11"/>
    </row>
    <row r="68" spans="12:28" ht="13.5" customHeight="1" x14ac:dyDescent="0.2">
      <c r="L68" s="30"/>
      <c r="M68" s="30"/>
      <c r="N68" s="30"/>
      <c r="O68" s="30"/>
      <c r="P68" s="30"/>
      <c r="Q68" s="30"/>
      <c r="R68" s="30"/>
      <c r="S68" s="30"/>
      <c r="T68" s="30"/>
      <c r="U68" s="30"/>
      <c r="V68" s="30"/>
      <c r="W68" s="30"/>
      <c r="X68" s="30"/>
      <c r="Y68" s="30"/>
      <c r="Z68" s="30"/>
      <c r="AA68" s="30"/>
      <c r="AB68" s="30"/>
    </row>
    <row r="69" spans="12:28" x14ac:dyDescent="0.2">
      <c r="L69" s="30"/>
      <c r="M69" s="30"/>
      <c r="N69" s="30"/>
      <c r="O69" s="30"/>
      <c r="P69" s="30"/>
      <c r="Q69" s="30"/>
      <c r="R69" s="30"/>
      <c r="S69" s="30"/>
      <c r="T69" s="30"/>
      <c r="U69" s="30"/>
      <c r="V69" s="30"/>
      <c r="W69" s="30"/>
      <c r="X69" s="30"/>
      <c r="Y69" s="30"/>
      <c r="Z69" s="30"/>
      <c r="AA69" s="30"/>
      <c r="AB69" s="30"/>
    </row>
    <row r="70" spans="12:28" ht="13.5" thickBot="1" x14ac:dyDescent="0.25">
      <c r="M70" s="15"/>
    </row>
  </sheetData>
  <protectedRanges>
    <protectedRange sqref="F7:K24" name="Range2"/>
    <protectedRange sqref="C7:C24" name="Range1"/>
  </protectedRanges>
  <customSheetViews>
    <customSheetView guid="{92C8D754-EB7A-4578-B4E8-44A2B0F65C84}" scale="75" showPageBreaks="1" fitToPage="1" printArea="1" hiddenRows="1" hiddenColumns="1" showRuler="0">
      <selection activeCell="J8" sqref="J8:J9"/>
      <pageMargins left="0.75" right="0.75" top="1" bottom="1" header="0.5" footer="0.5"/>
      <pageSetup scale="37" orientation="landscape" horizontalDpi="4294967293" r:id="rId1"/>
      <headerFooter alignWithMargins="0"/>
    </customSheetView>
    <customSheetView guid="{668B6A2C-8FEC-4623-A641-0D19175D19CC}" scale="75" fitToPage="1" hiddenRows="1" hiddenColumns="1" showRuler="0">
      <selection activeCell="P8" sqref="P8:U56"/>
      <pageMargins left="0.75" right="0.75" top="1" bottom="1" header="0.5" footer="0.5"/>
      <pageSetup scale="41" orientation="landscape" horizontalDpi="4294967293" r:id="rId2"/>
      <headerFooter alignWithMargins="0"/>
    </customSheetView>
    <customSheetView guid="{43E387BF-4F6B-4C2C-97C0-CDB038711939}" scale="75" fitToPage="1" hiddenRows="1" hiddenColumns="1" showRuler="0">
      <selection activeCell="K78" sqref="K78"/>
      <pageMargins left="0.75" right="0.75" top="1" bottom="1" header="0.5" footer="0.5"/>
      <pageSetup scale="37" orientation="landscape" horizontalDpi="4294967293" r:id="rId3"/>
      <headerFooter alignWithMargins="0"/>
    </customSheetView>
  </customSheetViews>
  <phoneticPr fontId="3" type="noConversion"/>
  <printOptions horizontalCentered="1"/>
  <pageMargins left="0.75" right="0.75" top="1" bottom="1" header="0.5" footer="0.5"/>
  <pageSetup paperSize="3" scale="40" orientation="portrait" r:id="rId4"/>
  <headerFooter alignWithMargins="0"/>
  <legacy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indexed="57"/>
    <pageSetUpPr fitToPage="1"/>
  </sheetPr>
  <dimension ref="A1:AB70"/>
  <sheetViews>
    <sheetView topLeftCell="C2" zoomScaleNormal="100" workbookViewId="0">
      <selection activeCell="G8" sqref="G8:H8"/>
    </sheetView>
  </sheetViews>
  <sheetFormatPr defaultRowHeight="12.75" x14ac:dyDescent="0.2"/>
  <cols>
    <col min="1" max="1" width="17.28515625" customWidth="1"/>
    <col min="2" max="2" width="91.140625" customWidth="1"/>
    <col min="3" max="4" width="9.7109375" bestFit="1" customWidth="1"/>
    <col min="5" max="5" width="11.140625" customWidth="1"/>
    <col min="8" max="8" width="24.5703125" customWidth="1"/>
    <col min="9" max="11" width="31.7109375" customWidth="1"/>
    <col min="12" max="12" width="9" customWidth="1"/>
    <col min="13" max="14" width="0.42578125" hidden="1" customWidth="1"/>
    <col min="15" max="15" width="8.7109375" customWidth="1"/>
  </cols>
  <sheetData>
    <row r="1" spans="1:18" s="96" customFormat="1" ht="30" customHeight="1" thickBot="1" x14ac:dyDescent="0.25">
      <c r="A1" s="618" t="s">
        <v>219</v>
      </c>
      <c r="B1" s="618"/>
      <c r="C1" s="618"/>
      <c r="D1" s="618"/>
      <c r="E1" s="618"/>
      <c r="F1" s="618"/>
      <c r="G1" s="618"/>
      <c r="H1" s="618"/>
      <c r="I1" s="618"/>
      <c r="J1" s="618"/>
      <c r="K1" s="618"/>
    </row>
    <row r="2" spans="1:18" ht="25.5" customHeight="1" x14ac:dyDescent="0.2">
      <c r="A2" s="97" t="s">
        <v>100</v>
      </c>
      <c r="B2" s="10">
        <f>'WS-1 PROJECT SUMMARY'!A5</f>
        <v>0</v>
      </c>
      <c r="C2" s="10"/>
      <c r="D2" s="10"/>
      <c r="E2" s="31" t="s">
        <v>58</v>
      </c>
      <c r="F2" s="10"/>
      <c r="G2" s="31"/>
      <c r="H2" s="10" t="str">
        <f>'WS-1 PROJECT SUMMARY'!A2</f>
        <v xml:space="preserve">Name of Reviewer:                     Title:                  Agency: </v>
      </c>
      <c r="I2" s="10"/>
      <c r="J2" s="10"/>
      <c r="K2" s="11"/>
    </row>
    <row r="3" spans="1:18" ht="25.5" customHeight="1" x14ac:dyDescent="0.2">
      <c r="A3" s="98" t="s">
        <v>102</v>
      </c>
      <c r="B3" s="1">
        <f>'WS-1 PROJECT SUMMARY'!K5</f>
        <v>0</v>
      </c>
      <c r="C3" s="1"/>
      <c r="D3" s="1"/>
      <c r="E3" s="24" t="s">
        <v>59</v>
      </c>
      <c r="G3" s="24"/>
      <c r="H3" s="294">
        <f>'WS-1 PROJECT SUMMARY'!T3</f>
        <v>0</v>
      </c>
      <c r="I3" s="1"/>
      <c r="J3" s="1"/>
      <c r="K3" s="13"/>
    </row>
    <row r="4" spans="1:18" ht="25.5" customHeight="1" thickBot="1" x14ac:dyDescent="0.25">
      <c r="A4" s="99" t="s">
        <v>101</v>
      </c>
      <c r="B4" s="14">
        <f>'WS-1 PROJECT SUMMARY'!R5</f>
        <v>0</v>
      </c>
      <c r="C4" s="14"/>
      <c r="D4" s="14"/>
      <c r="E4" s="14"/>
      <c r="F4" s="14"/>
      <c r="G4" s="14"/>
      <c r="H4" s="14"/>
      <c r="I4" s="14"/>
      <c r="J4" s="14"/>
      <c r="K4" s="15"/>
    </row>
    <row r="5" spans="1:18" ht="12.75" customHeight="1" x14ac:dyDescent="0.2">
      <c r="A5" s="595" t="s">
        <v>41</v>
      </c>
      <c r="B5" s="602" t="s">
        <v>42</v>
      </c>
      <c r="C5" s="593" t="s">
        <v>49</v>
      </c>
      <c r="D5" s="593" t="s">
        <v>48</v>
      </c>
      <c r="E5" s="92" t="s">
        <v>50</v>
      </c>
      <c r="F5" s="614" t="s">
        <v>54</v>
      </c>
      <c r="G5" s="610" t="s">
        <v>216</v>
      </c>
      <c r="H5" s="611"/>
      <c r="I5" s="610" t="s">
        <v>217</v>
      </c>
      <c r="J5" s="606" t="s">
        <v>218</v>
      </c>
      <c r="K5" s="608" t="s">
        <v>46</v>
      </c>
      <c r="L5" s="4"/>
      <c r="M5" s="2"/>
      <c r="N5" s="2"/>
      <c r="O5" s="2"/>
    </row>
    <row r="6" spans="1:18" x14ac:dyDescent="0.2">
      <c r="A6" s="594"/>
      <c r="B6" s="603"/>
      <c r="C6" s="594"/>
      <c r="D6" s="594"/>
      <c r="E6" s="9" t="s">
        <v>49</v>
      </c>
      <c r="F6" s="615"/>
      <c r="G6" s="612"/>
      <c r="H6" s="613"/>
      <c r="I6" s="612"/>
      <c r="J6" s="624"/>
      <c r="K6" s="609"/>
      <c r="L6" s="5"/>
      <c r="M6" s="3"/>
      <c r="N6" s="3"/>
      <c r="O6" s="3"/>
    </row>
    <row r="7" spans="1:18" s="73" customFormat="1" ht="59.25" customHeight="1" x14ac:dyDescent="0.2">
      <c r="A7" s="61">
        <v>1</v>
      </c>
      <c r="B7" s="65" t="s">
        <v>249</v>
      </c>
      <c r="C7" s="62"/>
      <c r="D7" s="62">
        <v>4</v>
      </c>
      <c r="E7" s="62">
        <f t="shared" ref="E7:E23" si="0">C7*D7</f>
        <v>0</v>
      </c>
      <c r="F7" s="62"/>
      <c r="G7" s="604" t="s">
        <v>330</v>
      </c>
      <c r="H7" s="621"/>
      <c r="I7" s="221" t="s">
        <v>331</v>
      </c>
      <c r="J7" s="56" t="s">
        <v>332</v>
      </c>
      <c r="K7" s="235"/>
      <c r="L7" s="72"/>
      <c r="M7" s="29"/>
      <c r="N7" s="29"/>
      <c r="O7" s="29"/>
    </row>
    <row r="8" spans="1:18" s="73" customFormat="1" ht="59.25" customHeight="1" x14ac:dyDescent="0.2">
      <c r="A8" s="61">
        <f>(A7+1)</f>
        <v>2</v>
      </c>
      <c r="B8" s="65" t="s">
        <v>165</v>
      </c>
      <c r="C8" s="62"/>
      <c r="D8" s="62">
        <v>5</v>
      </c>
      <c r="E8" s="62">
        <f t="shared" si="0"/>
        <v>0</v>
      </c>
      <c r="F8" s="62"/>
      <c r="G8" s="619"/>
      <c r="H8" s="620"/>
      <c r="I8" s="229"/>
      <c r="J8" s="236"/>
      <c r="K8" s="235"/>
      <c r="P8" s="3"/>
      <c r="Q8" s="3"/>
      <c r="R8" s="3"/>
    </row>
    <row r="9" spans="1:18" s="73" customFormat="1" ht="59.25" customHeight="1" x14ac:dyDescent="0.2">
      <c r="A9" s="61">
        <f t="shared" ref="A9:A24" si="1">(A8+1)</f>
        <v>3</v>
      </c>
      <c r="B9" s="65" t="s">
        <v>166</v>
      </c>
      <c r="C9" s="62"/>
      <c r="D9" s="64">
        <v>3</v>
      </c>
      <c r="E9" s="64">
        <f t="shared" si="0"/>
        <v>0</v>
      </c>
      <c r="F9" s="64"/>
      <c r="G9" s="619"/>
      <c r="H9" s="620"/>
      <c r="I9" s="229"/>
      <c r="J9" s="236"/>
      <c r="K9" s="235"/>
      <c r="P9" s="3"/>
      <c r="Q9" s="3"/>
      <c r="R9" s="3"/>
    </row>
    <row r="10" spans="1:18" s="73" customFormat="1" ht="59.25" customHeight="1" x14ac:dyDescent="0.2">
      <c r="A10" s="61">
        <f t="shared" si="1"/>
        <v>4</v>
      </c>
      <c r="B10" s="78" t="s">
        <v>167</v>
      </c>
      <c r="C10" s="62"/>
      <c r="D10" s="62">
        <v>5</v>
      </c>
      <c r="E10" s="62">
        <f t="shared" si="0"/>
        <v>0</v>
      </c>
      <c r="F10" s="62"/>
      <c r="G10" s="619"/>
      <c r="H10" s="620"/>
      <c r="I10" s="229"/>
      <c r="J10" s="236"/>
      <c r="K10" s="235"/>
    </row>
    <row r="11" spans="1:18" s="73" customFormat="1" ht="59.25" customHeight="1" x14ac:dyDescent="0.2">
      <c r="A11" s="61">
        <f t="shared" si="1"/>
        <v>5</v>
      </c>
      <c r="B11" s="79" t="s">
        <v>168</v>
      </c>
      <c r="C11" s="62"/>
      <c r="D11" s="62">
        <v>5</v>
      </c>
      <c r="E11" s="62">
        <f t="shared" si="0"/>
        <v>0</v>
      </c>
      <c r="F11" s="62"/>
      <c r="G11" s="619"/>
      <c r="H11" s="620"/>
      <c r="I11" s="229"/>
      <c r="J11" s="236"/>
      <c r="K11" s="235"/>
    </row>
    <row r="12" spans="1:18" s="73" customFormat="1" ht="59.25" customHeight="1" x14ac:dyDescent="0.2">
      <c r="A12" s="61">
        <f t="shared" si="1"/>
        <v>6</v>
      </c>
      <c r="B12" s="68" t="s">
        <v>234</v>
      </c>
      <c r="C12" s="62"/>
      <c r="D12" s="62">
        <v>5</v>
      </c>
      <c r="E12" s="62">
        <f t="shared" si="0"/>
        <v>0</v>
      </c>
      <c r="F12" s="62"/>
      <c r="G12" s="782"/>
      <c r="H12" s="620"/>
      <c r="I12" s="229"/>
      <c r="J12" s="236"/>
      <c r="K12" s="235"/>
    </row>
    <row r="13" spans="1:18" s="73" customFormat="1" ht="59.25" customHeight="1" x14ac:dyDescent="0.2">
      <c r="A13" s="61">
        <f t="shared" si="1"/>
        <v>7</v>
      </c>
      <c r="B13" s="65" t="s">
        <v>169</v>
      </c>
      <c r="C13" s="62"/>
      <c r="D13" s="62">
        <v>5</v>
      </c>
      <c r="E13" s="62">
        <f t="shared" si="0"/>
        <v>0</v>
      </c>
      <c r="F13" s="62"/>
      <c r="G13" s="619"/>
      <c r="H13" s="620"/>
      <c r="I13" s="229"/>
      <c r="J13" s="236"/>
      <c r="K13" s="235"/>
    </row>
    <row r="14" spans="1:18" s="73" customFormat="1" ht="59.25" customHeight="1" x14ac:dyDescent="0.2">
      <c r="A14" s="61">
        <f t="shared" si="1"/>
        <v>8</v>
      </c>
      <c r="B14" s="68" t="s">
        <v>170</v>
      </c>
      <c r="C14" s="62"/>
      <c r="D14" s="62">
        <v>5</v>
      </c>
      <c r="E14" s="62">
        <f t="shared" si="0"/>
        <v>0</v>
      </c>
      <c r="F14" s="62"/>
      <c r="G14" s="619"/>
      <c r="H14" s="620"/>
      <c r="I14" s="229"/>
      <c r="J14" s="236"/>
      <c r="K14" s="235"/>
    </row>
    <row r="15" spans="1:18" s="73" customFormat="1" ht="59.25" customHeight="1" x14ac:dyDescent="0.2">
      <c r="A15" s="61">
        <f t="shared" si="1"/>
        <v>9</v>
      </c>
      <c r="B15" s="68" t="s">
        <v>172</v>
      </c>
      <c r="C15" s="62"/>
      <c r="D15" s="62">
        <v>3</v>
      </c>
      <c r="E15" s="62">
        <f t="shared" si="0"/>
        <v>0</v>
      </c>
      <c r="F15" s="62"/>
      <c r="G15" s="619"/>
      <c r="H15" s="620"/>
      <c r="I15" s="229"/>
      <c r="J15" s="236"/>
      <c r="K15" s="235"/>
    </row>
    <row r="16" spans="1:18" s="73" customFormat="1" ht="59.25" customHeight="1" x14ac:dyDescent="0.2">
      <c r="A16" s="61">
        <f t="shared" si="1"/>
        <v>10</v>
      </c>
      <c r="B16" s="68" t="s">
        <v>173</v>
      </c>
      <c r="C16" s="62"/>
      <c r="D16" s="62">
        <v>5</v>
      </c>
      <c r="E16" s="62">
        <f t="shared" si="0"/>
        <v>0</v>
      </c>
      <c r="F16" s="62"/>
      <c r="G16" s="619"/>
      <c r="H16" s="620"/>
      <c r="I16" s="229"/>
      <c r="J16" s="236"/>
      <c r="K16" s="235"/>
    </row>
    <row r="17" spans="1:12" s="73" customFormat="1" ht="59.25" customHeight="1" x14ac:dyDescent="0.2">
      <c r="A17" s="61">
        <f t="shared" si="1"/>
        <v>11</v>
      </c>
      <c r="B17" s="68" t="s">
        <v>174</v>
      </c>
      <c r="C17" s="62"/>
      <c r="D17" s="62">
        <v>5</v>
      </c>
      <c r="E17" s="62">
        <f t="shared" si="0"/>
        <v>0</v>
      </c>
      <c r="F17" s="62"/>
      <c r="G17" s="619"/>
      <c r="H17" s="620"/>
      <c r="I17" s="229"/>
      <c r="J17" s="236"/>
      <c r="K17" s="235"/>
    </row>
    <row r="18" spans="1:12" s="73" customFormat="1" ht="59.25" customHeight="1" x14ac:dyDescent="0.2">
      <c r="A18" s="61">
        <f t="shared" si="1"/>
        <v>12</v>
      </c>
      <c r="B18" s="68" t="s">
        <v>175</v>
      </c>
      <c r="C18" s="62"/>
      <c r="D18" s="62">
        <v>5</v>
      </c>
      <c r="E18" s="62">
        <f t="shared" si="0"/>
        <v>0</v>
      </c>
      <c r="F18" s="62"/>
      <c r="G18" s="619"/>
      <c r="H18" s="620"/>
      <c r="I18" s="229"/>
      <c r="J18" s="236"/>
      <c r="K18" s="235"/>
    </row>
    <row r="19" spans="1:12" s="73" customFormat="1" ht="59.25" customHeight="1" x14ac:dyDescent="0.2">
      <c r="A19" s="61">
        <f t="shared" si="1"/>
        <v>13</v>
      </c>
      <c r="B19" s="80" t="s">
        <v>21</v>
      </c>
      <c r="C19" s="62"/>
      <c r="D19" s="62">
        <v>4</v>
      </c>
      <c r="E19" s="62">
        <f t="shared" si="0"/>
        <v>0</v>
      </c>
      <c r="F19" s="62"/>
      <c r="G19" s="619"/>
      <c r="H19" s="620"/>
      <c r="I19" s="229"/>
      <c r="J19" s="236"/>
      <c r="K19" s="235"/>
    </row>
    <row r="20" spans="1:12" s="73" customFormat="1" ht="59.25" customHeight="1" x14ac:dyDescent="0.2">
      <c r="A20" s="61">
        <f t="shared" si="1"/>
        <v>14</v>
      </c>
      <c r="B20" s="68" t="s">
        <v>22</v>
      </c>
      <c r="C20" s="62"/>
      <c r="D20" s="62">
        <v>5</v>
      </c>
      <c r="E20" s="62">
        <f t="shared" si="0"/>
        <v>0</v>
      </c>
      <c r="F20" s="62"/>
      <c r="G20" s="619"/>
      <c r="H20" s="620"/>
      <c r="I20" s="229"/>
      <c r="J20" s="236"/>
      <c r="K20" s="235"/>
    </row>
    <row r="21" spans="1:12" s="73" customFormat="1" ht="59.25" customHeight="1" x14ac:dyDescent="0.2">
      <c r="A21" s="61">
        <f t="shared" si="1"/>
        <v>15</v>
      </c>
      <c r="B21" s="68" t="s">
        <v>235</v>
      </c>
      <c r="C21" s="62"/>
      <c r="D21" s="62">
        <v>5</v>
      </c>
      <c r="E21" s="62">
        <f t="shared" si="0"/>
        <v>0</v>
      </c>
      <c r="F21" s="62"/>
      <c r="G21" s="619"/>
      <c r="H21" s="620"/>
      <c r="I21" s="229"/>
      <c r="J21" s="236"/>
      <c r="K21" s="235"/>
    </row>
    <row r="22" spans="1:12" s="73" customFormat="1" ht="59.25" customHeight="1" x14ac:dyDescent="0.2">
      <c r="A22" s="61">
        <f t="shared" si="1"/>
        <v>16</v>
      </c>
      <c r="B22" s="68" t="s">
        <v>0</v>
      </c>
      <c r="C22" s="62"/>
      <c r="D22" s="62">
        <v>5</v>
      </c>
      <c r="E22" s="62">
        <f t="shared" si="0"/>
        <v>0</v>
      </c>
      <c r="F22" s="62"/>
      <c r="G22" s="619"/>
      <c r="H22" s="620"/>
      <c r="I22" s="229"/>
      <c r="J22" s="236"/>
      <c r="K22" s="235"/>
    </row>
    <row r="23" spans="1:12" s="73" customFormat="1" ht="59.25" customHeight="1" x14ac:dyDescent="0.2">
      <c r="A23" s="61">
        <f t="shared" si="1"/>
        <v>17</v>
      </c>
      <c r="B23" s="78" t="s">
        <v>255</v>
      </c>
      <c r="C23" s="62"/>
      <c r="D23" s="62">
        <v>5</v>
      </c>
      <c r="E23" s="62">
        <f t="shared" si="0"/>
        <v>0</v>
      </c>
      <c r="F23" s="56"/>
      <c r="G23" s="619"/>
      <c r="H23" s="620"/>
      <c r="I23" s="229"/>
      <c r="J23" s="236"/>
      <c r="K23" s="235"/>
    </row>
    <row r="24" spans="1:12" ht="59.25" customHeight="1" thickBot="1" x14ac:dyDescent="0.25">
      <c r="A24" s="61">
        <f t="shared" si="1"/>
        <v>18</v>
      </c>
      <c r="B24" s="201" t="s">
        <v>171</v>
      </c>
      <c r="C24" s="62"/>
      <c r="D24" s="62">
        <v>5</v>
      </c>
      <c r="E24" s="62">
        <f>C24*D24</f>
        <v>0</v>
      </c>
      <c r="F24" s="56"/>
      <c r="G24" s="622"/>
      <c r="H24" s="623"/>
      <c r="I24" s="229"/>
      <c r="J24" s="237"/>
      <c r="K24" s="235"/>
    </row>
    <row r="25" spans="1:12" x14ac:dyDescent="0.2">
      <c r="A25" s="367"/>
      <c r="B25" s="364"/>
      <c r="C25" s="365"/>
      <c r="D25" s="365"/>
      <c r="E25" s="365"/>
      <c r="F25" s="365"/>
      <c r="G25" s="365"/>
      <c r="H25" s="338"/>
      <c r="I25" s="338"/>
      <c r="J25" s="338"/>
      <c r="K25" s="338"/>
      <c r="L25" s="16"/>
    </row>
    <row r="26" spans="1:12" ht="21" customHeight="1" thickBot="1" x14ac:dyDescent="0.25">
      <c r="A26" s="21"/>
      <c r="C26" s="59"/>
      <c r="D26" s="59"/>
      <c r="E26" s="59"/>
      <c r="F26" s="59"/>
      <c r="G26" s="16"/>
      <c r="H26" s="16"/>
      <c r="I26" s="16"/>
      <c r="J26" s="16"/>
      <c r="K26" s="16"/>
    </row>
    <row r="27" spans="1:12" ht="21" customHeight="1" thickBot="1" x14ac:dyDescent="0.25">
      <c r="A27" s="21"/>
      <c r="B27" s="112" t="s">
        <v>90</v>
      </c>
      <c r="C27" s="130"/>
      <c r="D27" s="131">
        <f>SUM(D7:D24)</f>
        <v>84</v>
      </c>
      <c r="E27" s="82"/>
      <c r="F27" s="59"/>
      <c r="G27" s="16"/>
      <c r="H27" s="16"/>
      <c r="I27" s="16"/>
      <c r="J27" s="16"/>
      <c r="K27" s="16"/>
    </row>
    <row r="28" spans="1:12" ht="21" customHeight="1" thickBot="1" x14ac:dyDescent="0.25">
      <c r="A28" s="21"/>
      <c r="B28" s="112" t="s">
        <v>109</v>
      </c>
      <c r="C28" s="131"/>
      <c r="D28" s="131">
        <f>SUMIF(C7:C24,"&gt;0",D7:D24)</f>
        <v>0</v>
      </c>
      <c r="E28" s="83"/>
      <c r="F28" s="59"/>
      <c r="G28" s="16"/>
      <c r="H28" s="16"/>
      <c r="I28" s="16"/>
      <c r="J28" s="16"/>
      <c r="K28" s="16"/>
    </row>
    <row r="29" spans="1:12" ht="21" customHeight="1" thickBot="1" x14ac:dyDescent="0.25">
      <c r="A29" s="21"/>
      <c r="B29" s="112" t="s">
        <v>110</v>
      </c>
      <c r="C29" s="131"/>
      <c r="D29" s="131">
        <f>SUMIF(C7:C24,"=0",D7:D24)</f>
        <v>0</v>
      </c>
      <c r="E29" s="83"/>
      <c r="F29" s="59"/>
      <c r="G29" s="16"/>
      <c r="H29" s="16"/>
      <c r="I29" s="16"/>
      <c r="J29" s="16"/>
      <c r="K29" s="16"/>
    </row>
    <row r="30" spans="1:12" ht="21" customHeight="1" thickBot="1" x14ac:dyDescent="0.25">
      <c r="A30" s="21"/>
      <c r="B30" s="113" t="s">
        <v>6</v>
      </c>
      <c r="C30" s="131"/>
      <c r="D30" s="131">
        <f>D27*5</f>
        <v>420</v>
      </c>
      <c r="E30" s="83"/>
      <c r="F30" s="59"/>
      <c r="G30" s="16"/>
      <c r="H30" s="16"/>
      <c r="I30" s="16"/>
      <c r="J30" s="16"/>
      <c r="K30" s="16"/>
    </row>
    <row r="31" spans="1:12" ht="21" customHeight="1" thickBot="1" x14ac:dyDescent="0.25">
      <c r="A31" s="21"/>
      <c r="B31" s="112" t="s">
        <v>91</v>
      </c>
      <c r="C31" s="131">
        <f>COUNTIF(C7:C24, "&gt;0")</f>
        <v>0</v>
      </c>
      <c r="D31" s="131"/>
      <c r="E31" s="83"/>
      <c r="F31" s="59"/>
      <c r="G31" s="16"/>
      <c r="H31" s="16"/>
      <c r="I31" s="16"/>
      <c r="J31" s="16"/>
      <c r="K31" s="16"/>
    </row>
    <row r="32" spans="1:12" ht="21" customHeight="1" thickBot="1" x14ac:dyDescent="0.25">
      <c r="A32" s="21"/>
      <c r="B32" s="112" t="s">
        <v>92</v>
      </c>
      <c r="C32" s="131">
        <f>COUNTIF(C7:C24, "0")</f>
        <v>0</v>
      </c>
      <c r="D32" s="131"/>
      <c r="E32" s="83"/>
      <c r="F32" s="59"/>
      <c r="G32" s="16"/>
      <c r="H32" s="16"/>
      <c r="I32" s="16"/>
      <c r="J32" s="16"/>
      <c r="K32" s="16"/>
    </row>
    <row r="33" spans="1:12" ht="21" customHeight="1" thickBot="1" x14ac:dyDescent="0.25">
      <c r="A33" s="21"/>
      <c r="B33" s="114" t="s">
        <v>7</v>
      </c>
      <c r="C33" s="132" t="e">
        <f>SUM(C31/(C31+C32))</f>
        <v>#DIV/0!</v>
      </c>
      <c r="D33" s="131"/>
      <c r="E33" s="83"/>
      <c r="F33" s="59"/>
      <c r="G33" s="16"/>
      <c r="H33" s="16"/>
      <c r="I33" s="16"/>
      <c r="J33" s="16"/>
      <c r="K33" s="16"/>
    </row>
    <row r="34" spans="1:12" ht="21" customHeight="1" thickBot="1" x14ac:dyDescent="0.25">
      <c r="A34" s="21"/>
      <c r="B34" s="114" t="s">
        <v>94</v>
      </c>
      <c r="C34" s="132"/>
      <c r="D34" s="131" t="e">
        <f>SUM(D28/C31)</f>
        <v>#DIV/0!</v>
      </c>
      <c r="E34" s="83"/>
      <c r="F34" s="59"/>
      <c r="G34" s="16"/>
      <c r="H34" s="16"/>
      <c r="I34" s="16"/>
      <c r="J34" s="16"/>
      <c r="K34" s="16"/>
    </row>
    <row r="35" spans="1:12" ht="21" customHeight="1" thickBot="1" x14ac:dyDescent="0.25">
      <c r="A35" s="21"/>
      <c r="B35" s="110" t="s">
        <v>93</v>
      </c>
      <c r="C35" s="133"/>
      <c r="D35" s="144" t="str">
        <f>IF(C32=0,"0",D29/C32)</f>
        <v>0</v>
      </c>
      <c r="E35" s="83"/>
      <c r="F35" s="59"/>
      <c r="G35" s="16"/>
      <c r="H35" s="16"/>
      <c r="I35" s="16"/>
      <c r="J35" s="16"/>
      <c r="K35" s="16"/>
    </row>
    <row r="36" spans="1:12" ht="21" customHeight="1" thickBot="1" x14ac:dyDescent="0.25">
      <c r="A36" s="21"/>
      <c r="E36" s="83"/>
      <c r="F36" s="59"/>
      <c r="G36" s="16"/>
      <c r="H36" s="16"/>
      <c r="I36" s="16"/>
      <c r="J36" s="16"/>
      <c r="K36" s="16"/>
    </row>
    <row r="37" spans="1:12" ht="21" customHeight="1" thickBot="1" x14ac:dyDescent="0.25">
      <c r="A37" s="24"/>
      <c r="B37" s="36" t="s">
        <v>146</v>
      </c>
      <c r="C37" s="37"/>
      <c r="D37" s="37"/>
      <c r="E37" s="130">
        <f>SUM(E7:E24)</f>
        <v>0</v>
      </c>
      <c r="F37" s="59"/>
      <c r="G37" s="16"/>
      <c r="H37" s="16"/>
      <c r="I37" s="16"/>
      <c r="J37" s="16"/>
      <c r="K37" s="16"/>
    </row>
    <row r="38" spans="1:12" ht="21" customHeight="1" thickBot="1" x14ac:dyDescent="0.25">
      <c r="B38" s="36" t="s">
        <v>95</v>
      </c>
      <c r="C38" s="37"/>
      <c r="D38" s="37"/>
      <c r="E38" s="145" t="e">
        <f>(((E37/C33)-E37))*(D35/D34)</f>
        <v>#DIV/0!</v>
      </c>
      <c r="F38" s="59"/>
      <c r="G38" s="16"/>
      <c r="H38" s="16"/>
      <c r="I38" s="16"/>
      <c r="J38" s="16"/>
      <c r="K38" s="16"/>
    </row>
    <row r="39" spans="1:12" ht="21" customHeight="1" thickBot="1" x14ac:dyDescent="0.25">
      <c r="B39" s="86" t="s">
        <v>145</v>
      </c>
      <c r="C39" s="87"/>
      <c r="D39" s="87"/>
      <c r="E39" s="146" t="e">
        <f>SUM(E37:E38)</f>
        <v>#DIV/0!</v>
      </c>
      <c r="F39" s="59"/>
      <c r="G39" s="16"/>
      <c r="H39" s="16"/>
      <c r="I39" s="16"/>
      <c r="J39" s="16"/>
      <c r="K39" s="16"/>
    </row>
    <row r="40" spans="1:12" ht="21" customHeight="1" thickBot="1" x14ac:dyDescent="0.25">
      <c r="A40" s="81"/>
      <c r="F40" s="59"/>
      <c r="G40" s="16"/>
      <c r="H40" s="16"/>
      <c r="I40" s="16"/>
      <c r="J40" s="16"/>
      <c r="K40" s="16"/>
    </row>
    <row r="41" spans="1:12" ht="20.25" customHeight="1" thickBot="1" x14ac:dyDescent="0.25">
      <c r="A41" s="21"/>
      <c r="C41" s="596" t="s">
        <v>144</v>
      </c>
      <c r="D41" s="597"/>
      <c r="E41" s="597"/>
      <c r="F41" s="597"/>
      <c r="G41" s="597"/>
      <c r="H41" s="598"/>
      <c r="L41" s="16"/>
    </row>
    <row r="42" spans="1:12" ht="20.25" customHeight="1" thickBot="1" x14ac:dyDescent="0.25">
      <c r="A42" s="21"/>
      <c r="B42" s="81"/>
      <c r="C42" s="589" t="s">
        <v>98</v>
      </c>
      <c r="D42" s="590"/>
      <c r="E42" s="24"/>
      <c r="F42" s="589" t="s">
        <v>99</v>
      </c>
      <c r="G42" s="590"/>
      <c r="H42" s="599" t="s">
        <v>5</v>
      </c>
      <c r="L42" s="16"/>
    </row>
    <row r="43" spans="1:12" s="18" customFormat="1" ht="25.5" x14ac:dyDescent="0.2">
      <c r="A43" s="91"/>
      <c r="C43" s="135" t="s">
        <v>96</v>
      </c>
      <c r="D43" s="115" t="s">
        <v>97</v>
      </c>
      <c r="E43" s="109"/>
      <c r="F43" s="139" t="s">
        <v>96</v>
      </c>
      <c r="G43" s="135" t="s">
        <v>97</v>
      </c>
      <c r="H43" s="617" t="s">
        <v>5</v>
      </c>
      <c r="L43" s="77"/>
    </row>
    <row r="44" spans="1:12" ht="21.75" customHeight="1" x14ac:dyDescent="0.2">
      <c r="A44" s="21"/>
      <c r="B44" s="88"/>
      <c r="C44" s="196">
        <v>0</v>
      </c>
      <c r="D44" s="197">
        <v>19.899999999999999</v>
      </c>
      <c r="E44" s="100"/>
      <c r="F44" s="140">
        <f>($D$28+$D$29)*5*C44/100</f>
        <v>0</v>
      </c>
      <c r="G44" s="142">
        <f t="shared" ref="F44:G48" si="2">($D$28+$D$29)*5*D44/100</f>
        <v>0</v>
      </c>
      <c r="H44" s="136" t="s">
        <v>17</v>
      </c>
      <c r="K44" s="16"/>
    </row>
    <row r="45" spans="1:12" ht="21.75" customHeight="1" x14ac:dyDescent="0.2">
      <c r="A45" s="21"/>
      <c r="B45" s="89"/>
      <c r="C45" s="196">
        <v>20</v>
      </c>
      <c r="D45" s="197">
        <v>39.9</v>
      </c>
      <c r="E45" s="100"/>
      <c r="F45" s="140">
        <f t="shared" si="2"/>
        <v>0</v>
      </c>
      <c r="G45" s="142">
        <f t="shared" si="2"/>
        <v>0</v>
      </c>
      <c r="H45" s="137" t="s">
        <v>18</v>
      </c>
      <c r="K45" s="16"/>
    </row>
    <row r="46" spans="1:12" ht="21.75" customHeight="1" x14ac:dyDescent="0.2">
      <c r="A46" s="21"/>
      <c r="B46" s="89"/>
      <c r="C46" s="196">
        <v>40</v>
      </c>
      <c r="D46" s="197">
        <v>59.9</v>
      </c>
      <c r="E46" s="100"/>
      <c r="F46" s="140">
        <f t="shared" si="2"/>
        <v>0</v>
      </c>
      <c r="G46" s="142">
        <f t="shared" si="2"/>
        <v>0</v>
      </c>
      <c r="H46" s="137" t="s">
        <v>51</v>
      </c>
      <c r="K46" s="16"/>
    </row>
    <row r="47" spans="1:12" ht="21.75" customHeight="1" x14ac:dyDescent="0.2">
      <c r="B47" s="89"/>
      <c r="C47" s="196">
        <v>60</v>
      </c>
      <c r="D47" s="197">
        <v>79.900000000000006</v>
      </c>
      <c r="E47" s="100"/>
      <c r="F47" s="140">
        <f t="shared" si="2"/>
        <v>0</v>
      </c>
      <c r="G47" s="142">
        <f t="shared" si="2"/>
        <v>0</v>
      </c>
      <c r="H47" s="137" t="s">
        <v>19</v>
      </c>
      <c r="K47" s="16"/>
    </row>
    <row r="48" spans="1:12" ht="21.75" customHeight="1" thickBot="1" x14ac:dyDescent="0.25">
      <c r="B48" s="90"/>
      <c r="C48" s="198">
        <v>80</v>
      </c>
      <c r="D48" s="199">
        <v>100</v>
      </c>
      <c r="E48" s="101"/>
      <c r="F48" s="141">
        <f t="shared" si="2"/>
        <v>0</v>
      </c>
      <c r="G48" s="143">
        <f>($D$28+$D$29)*5*D48/100</f>
        <v>0</v>
      </c>
      <c r="H48" s="138" t="s">
        <v>20</v>
      </c>
      <c r="K48" s="16"/>
    </row>
    <row r="52" spans="1:7" x14ac:dyDescent="0.2">
      <c r="A52" s="24"/>
      <c r="B52" s="24"/>
      <c r="C52" s="41"/>
      <c r="D52" s="41"/>
      <c r="E52" s="55"/>
      <c r="F52" s="41"/>
      <c r="G52" s="1"/>
    </row>
    <row r="53" spans="1:7" x14ac:dyDescent="0.2">
      <c r="A53" s="24"/>
      <c r="B53" s="24"/>
      <c r="C53" s="41"/>
      <c r="D53" s="41"/>
      <c r="E53" s="55"/>
      <c r="F53" s="41"/>
      <c r="G53" s="1"/>
    </row>
    <row r="54" spans="1:7" x14ac:dyDescent="0.2">
      <c r="A54" s="24"/>
      <c r="B54" s="24"/>
      <c r="C54" s="41"/>
      <c r="D54" s="41"/>
      <c r="E54" s="55"/>
      <c r="F54" s="41"/>
      <c r="G54" s="1"/>
    </row>
    <row r="55" spans="1:7" x14ac:dyDescent="0.2">
      <c r="A55" s="24"/>
      <c r="B55" s="24"/>
      <c r="C55" s="41"/>
      <c r="D55" s="41"/>
      <c r="E55" s="55"/>
      <c r="F55" s="41"/>
      <c r="G55" s="1"/>
    </row>
    <row r="66" spans="12:28" ht="13.5" thickBot="1" x14ac:dyDescent="0.25"/>
    <row r="67" spans="12:28" x14ac:dyDescent="0.2">
      <c r="M67" s="11"/>
    </row>
    <row r="68" spans="12:28" ht="13.5" customHeight="1" x14ac:dyDescent="0.2">
      <c r="L68" s="30"/>
      <c r="M68" s="30"/>
      <c r="N68" s="30"/>
      <c r="O68" s="30"/>
      <c r="P68" s="30"/>
      <c r="Q68" s="30"/>
      <c r="R68" s="30"/>
      <c r="S68" s="30"/>
      <c r="T68" s="30"/>
      <c r="U68" s="30"/>
      <c r="V68" s="30"/>
      <c r="W68" s="30"/>
      <c r="X68" s="30"/>
      <c r="Y68" s="30"/>
      <c r="Z68" s="30"/>
      <c r="AA68" s="30"/>
      <c r="AB68" s="30"/>
    </row>
    <row r="69" spans="12:28" x14ac:dyDescent="0.2">
      <c r="L69" s="30"/>
      <c r="M69" s="30"/>
      <c r="N69" s="30"/>
      <c r="O69" s="30"/>
      <c r="P69" s="30"/>
      <c r="Q69" s="30"/>
      <c r="R69" s="30"/>
      <c r="S69" s="30"/>
      <c r="T69" s="30"/>
      <c r="U69" s="30"/>
      <c r="V69" s="30"/>
      <c r="W69" s="30"/>
      <c r="X69" s="30"/>
      <c r="Y69" s="30"/>
      <c r="Z69" s="30"/>
      <c r="AA69" s="30"/>
      <c r="AB69" s="30"/>
    </row>
    <row r="70" spans="12:28" ht="13.5" thickBot="1" x14ac:dyDescent="0.25">
      <c r="M70" s="15"/>
    </row>
  </sheetData>
  <protectedRanges>
    <protectedRange sqref="C7:C24" name="Range1"/>
    <protectedRange sqref="F7:K24" name="Range2"/>
  </protectedRanges>
  <customSheetViews>
    <customSheetView guid="{92C8D754-EB7A-4578-B4E8-44A2B0F65C84}" scale="75" showPageBreaks="1" fitToPage="1" printArea="1" hiddenRows="1" hiddenColumns="1" showRuler="0">
      <selection activeCell="P8" sqref="P8:U57"/>
      <pageMargins left="0.75" right="0.75" top="1" bottom="1" header="0.5" footer="0.5"/>
      <pageSetup scale="40" orientation="landscape" horizontalDpi="4294967293" r:id="rId1"/>
      <headerFooter alignWithMargins="0"/>
    </customSheetView>
    <customSheetView guid="{668B6A2C-8FEC-4623-A641-0D19175D19CC}" scale="75" fitToPage="1" hiddenRows="1" hiddenColumns="1" showRuler="0">
      <selection activeCell="P8" sqref="P8:U57"/>
      <pageMargins left="0.75" right="0.75" top="1" bottom="1" header="0.5" footer="0.5"/>
      <pageSetup scale="40" orientation="landscape" horizontalDpi="4294967293" r:id="rId2"/>
      <headerFooter alignWithMargins="0"/>
    </customSheetView>
    <customSheetView guid="{43E387BF-4F6B-4C2C-97C0-CDB038711939}" scale="75" fitToPage="1" hiddenRows="1" hiddenColumns="1" showRuler="0" topLeftCell="A40">
      <selection activeCell="F92" sqref="F92"/>
      <pageMargins left="0.75" right="0.75" top="1" bottom="1" header="0.5" footer="0.5"/>
      <pageSetup scale="40" orientation="landscape" horizontalDpi="4294967293" r:id="rId3"/>
      <headerFooter alignWithMargins="0"/>
    </customSheetView>
  </customSheetViews>
  <phoneticPr fontId="3" type="noConversion"/>
  <printOptions horizontalCentered="1"/>
  <pageMargins left="0.75" right="0.75" top="1" bottom="1" header="0.5" footer="0.5"/>
  <pageSetup paperSize="123" scale="42" orientation="portrait" r:id="rId4"/>
  <headerFooter alignWithMargins="0"/>
  <legacy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51"/>
  </sheetPr>
  <dimension ref="A1:AH182"/>
  <sheetViews>
    <sheetView tabSelected="1" topLeftCell="A69" zoomScale="60" zoomScaleNormal="75" workbookViewId="0">
      <selection activeCell="P69" sqref="P69:P72"/>
    </sheetView>
  </sheetViews>
  <sheetFormatPr defaultRowHeight="12.75" x14ac:dyDescent="0.2"/>
  <cols>
    <col min="1" max="1" width="19.140625" customWidth="1"/>
    <col min="2" max="2" width="11.5703125" customWidth="1"/>
    <col min="3" max="3" width="11.7109375" customWidth="1"/>
    <col min="4" max="4" width="16.28515625" customWidth="1"/>
    <col min="5" max="7" width="9.28515625" bestFit="1" customWidth="1"/>
    <col min="8" max="8" width="11.5703125" bestFit="1" customWidth="1"/>
    <col min="9" max="14" width="9.28515625" bestFit="1" customWidth="1"/>
    <col min="15" max="15" width="10.5703125" customWidth="1"/>
    <col min="16" max="16" width="9.28515625" bestFit="1" customWidth="1"/>
    <col min="17" max="17" width="10.140625" customWidth="1"/>
    <col min="18" max="18" width="9.28515625" bestFit="1" customWidth="1"/>
    <col min="19" max="23" width="29.7109375" customWidth="1"/>
    <col min="24" max="26" width="9" bestFit="1" customWidth="1"/>
    <col min="27" max="29" width="9.85546875" customWidth="1"/>
    <col min="30" max="30" width="15.28515625" customWidth="1"/>
    <col min="31" max="31" width="42.5703125" customWidth="1"/>
    <col min="32" max="33" width="32.5703125" customWidth="1"/>
    <col min="34" max="34" width="40.85546875" customWidth="1"/>
  </cols>
  <sheetData>
    <row r="1" spans="1:34" s="96" customFormat="1" ht="27" customHeight="1" thickBot="1" x14ac:dyDescent="0.25">
      <c r="A1" s="726" t="s">
        <v>113</v>
      </c>
      <c r="B1" s="727"/>
      <c r="C1" s="727"/>
      <c r="D1" s="727"/>
      <c r="E1" s="727"/>
      <c r="F1" s="727"/>
      <c r="G1" s="727"/>
      <c r="H1" s="727"/>
      <c r="I1" s="727"/>
      <c r="J1" s="727"/>
      <c r="K1" s="727"/>
      <c r="L1" s="727"/>
      <c r="M1" s="727"/>
      <c r="N1" s="727"/>
      <c r="O1" s="727"/>
      <c r="P1" s="727"/>
      <c r="Q1" s="727"/>
      <c r="R1" s="727"/>
      <c r="S1" s="727"/>
      <c r="T1" s="727"/>
      <c r="U1" s="727"/>
      <c r="V1" s="727"/>
      <c r="W1" s="728"/>
      <c r="X1" s="170"/>
      <c r="Y1" s="170"/>
      <c r="Z1" s="170"/>
      <c r="AA1" s="170"/>
      <c r="AB1" s="170"/>
      <c r="AC1" s="170"/>
      <c r="AD1" s="170"/>
      <c r="AE1" s="170"/>
      <c r="AF1" s="170"/>
      <c r="AG1" s="170"/>
      <c r="AH1" s="170"/>
    </row>
    <row r="2" spans="1:34" ht="25.5" customHeight="1" x14ac:dyDescent="0.2">
      <c r="A2" s="98" t="s">
        <v>100</v>
      </c>
      <c r="B2" s="1">
        <f>'WS-1 PROJECT SUMMARY'!A5</f>
        <v>0</v>
      </c>
      <c r="C2" s="1"/>
      <c r="D2" s="1"/>
      <c r="E2" s="24" t="s">
        <v>58</v>
      </c>
      <c r="G2" s="24"/>
      <c r="H2" s="1" t="str">
        <f>'WS-1 PROJECT SUMMARY'!A2</f>
        <v xml:space="preserve">Name of Reviewer:                     Title:                  Agency: </v>
      </c>
      <c r="I2" s="1"/>
      <c r="J2" s="1"/>
      <c r="K2" s="1"/>
      <c r="L2" s="1"/>
      <c r="M2" s="1"/>
      <c r="W2" s="11"/>
      <c r="AG2" s="170"/>
      <c r="AH2" s="170"/>
    </row>
    <row r="3" spans="1:34" ht="25.5" customHeight="1" x14ac:dyDescent="0.2">
      <c r="A3" s="98" t="s">
        <v>102</v>
      </c>
      <c r="B3" s="1">
        <f>'WS-1 PROJECT SUMMARY'!K5</f>
        <v>0</v>
      </c>
      <c r="C3" s="1"/>
      <c r="D3" s="1"/>
      <c r="E3" s="24" t="s">
        <v>59</v>
      </c>
      <c r="G3" s="24"/>
      <c r="H3" s="207">
        <f>'WS-1 PROJECT SUMMARY'!T3</f>
        <v>0</v>
      </c>
      <c r="I3" s="1"/>
      <c r="J3" s="1"/>
      <c r="K3" s="1"/>
      <c r="L3" s="1"/>
      <c r="M3" s="1"/>
      <c r="W3" s="13"/>
      <c r="AG3" s="170"/>
      <c r="AH3" s="170"/>
    </row>
    <row r="4" spans="1:34" ht="25.5" customHeight="1" thickBot="1" x14ac:dyDescent="0.25">
      <c r="A4" s="99" t="s">
        <v>101</v>
      </c>
      <c r="B4" s="14">
        <f>'WS-1 PROJECT SUMMARY'!R5</f>
        <v>0</v>
      </c>
      <c r="C4" s="14"/>
      <c r="D4" s="14"/>
      <c r="E4" s="1"/>
      <c r="F4" s="1"/>
      <c r="G4" s="1"/>
      <c r="H4" s="1"/>
      <c r="I4" s="1"/>
      <c r="J4" s="1"/>
      <c r="K4" s="1"/>
      <c r="L4" s="1"/>
      <c r="M4" s="1"/>
      <c r="S4" s="170"/>
      <c r="T4" s="170"/>
      <c r="W4" s="15"/>
      <c r="AG4" s="170"/>
      <c r="AH4" s="170"/>
    </row>
    <row r="5" spans="1:34" ht="18.75" customHeight="1" x14ac:dyDescent="0.2">
      <c r="A5" s="581" t="s">
        <v>61</v>
      </c>
      <c r="B5" s="638" t="s">
        <v>60</v>
      </c>
      <c r="C5" s="638"/>
      <c r="D5" s="639"/>
      <c r="E5" s="660" t="s">
        <v>85</v>
      </c>
      <c r="F5" s="638"/>
      <c r="G5" s="638"/>
      <c r="H5" s="638"/>
      <c r="I5" s="638"/>
      <c r="J5" s="638"/>
      <c r="K5" s="638"/>
      <c r="L5" s="638"/>
      <c r="M5" s="638"/>
      <c r="N5" s="638"/>
      <c r="O5" s="638"/>
      <c r="P5" s="638"/>
      <c r="Q5" s="638"/>
      <c r="R5" s="639"/>
      <c r="S5" s="689" t="s">
        <v>83</v>
      </c>
      <c r="T5" s="689" t="s">
        <v>44</v>
      </c>
      <c r="U5" s="689" t="s">
        <v>45</v>
      </c>
      <c r="V5" s="689" t="s">
        <v>47</v>
      </c>
      <c r="W5" s="689" t="s">
        <v>46</v>
      </c>
      <c r="X5" s="170"/>
      <c r="Y5" s="170"/>
      <c r="Z5" s="170"/>
      <c r="AA5" s="170"/>
      <c r="AB5" s="170"/>
      <c r="AC5" s="170"/>
      <c r="AD5" s="170"/>
      <c r="AE5" s="170"/>
      <c r="AF5" s="170"/>
      <c r="AG5" s="170"/>
      <c r="AH5" s="170"/>
    </row>
    <row r="6" spans="1:34" ht="14.45" customHeight="1" thickBot="1" x14ac:dyDescent="0.25">
      <c r="A6" s="577"/>
      <c r="B6" s="571"/>
      <c r="C6" s="571"/>
      <c r="D6" s="572"/>
      <c r="E6" s="573"/>
      <c r="F6" s="574"/>
      <c r="G6" s="574"/>
      <c r="H6" s="574"/>
      <c r="I6" s="574"/>
      <c r="J6" s="574"/>
      <c r="K6" s="574"/>
      <c r="L6" s="574"/>
      <c r="M6" s="574"/>
      <c r="N6" s="574"/>
      <c r="O6" s="574"/>
      <c r="P6" s="574"/>
      <c r="Q6" s="574"/>
      <c r="R6" s="575"/>
      <c r="S6" s="690"/>
      <c r="T6" s="690"/>
      <c r="U6" s="690"/>
      <c r="V6" s="690"/>
      <c r="W6" s="690"/>
      <c r="X6" s="170"/>
      <c r="Y6" s="170"/>
      <c r="Z6" s="170"/>
      <c r="AA6" s="170"/>
      <c r="AB6" s="170"/>
      <c r="AC6" s="170"/>
      <c r="AD6" s="170"/>
      <c r="AE6" s="170"/>
      <c r="AF6" s="170"/>
      <c r="AG6" s="170"/>
      <c r="AH6" s="170"/>
    </row>
    <row r="7" spans="1:34" ht="18.75" customHeight="1" thickBot="1" x14ac:dyDescent="0.25">
      <c r="A7" s="577"/>
      <c r="B7" s="571"/>
      <c r="C7" s="571"/>
      <c r="D7" s="572"/>
      <c r="E7" s="692" t="s">
        <v>120</v>
      </c>
      <c r="F7" s="693"/>
      <c r="G7" s="693"/>
      <c r="H7" s="693"/>
      <c r="I7" s="693"/>
      <c r="J7" s="693"/>
      <c r="K7" s="693"/>
      <c r="L7" s="693"/>
      <c r="M7" s="693"/>
      <c r="N7" s="693"/>
      <c r="O7" s="693"/>
      <c r="P7" s="693"/>
      <c r="Q7" s="693"/>
      <c r="R7" s="693"/>
      <c r="S7" s="690"/>
      <c r="T7" s="690"/>
      <c r="U7" s="690"/>
      <c r="V7" s="690"/>
      <c r="W7" s="690"/>
      <c r="X7" s="170"/>
      <c r="Y7" s="170"/>
      <c r="Z7" s="170"/>
      <c r="AA7" s="170"/>
      <c r="AB7" s="170"/>
      <c r="AC7" s="170"/>
      <c r="AD7" s="170"/>
      <c r="AE7" s="170"/>
      <c r="AF7" s="170"/>
      <c r="AG7" s="170"/>
      <c r="AH7" s="170"/>
    </row>
    <row r="8" spans="1:34" ht="14.45" customHeight="1" x14ac:dyDescent="0.2">
      <c r="A8" s="577"/>
      <c r="B8" s="571"/>
      <c r="C8" s="571"/>
      <c r="D8" s="572"/>
      <c r="E8" s="694" t="s">
        <v>65</v>
      </c>
      <c r="F8" s="679" t="s">
        <v>70</v>
      </c>
      <c r="G8" s="679" t="s">
        <v>222</v>
      </c>
      <c r="H8" s="679" t="s">
        <v>71</v>
      </c>
      <c r="I8" s="679" t="s">
        <v>72</v>
      </c>
      <c r="J8" s="679" t="s">
        <v>87</v>
      </c>
      <c r="K8" s="679" t="s">
        <v>132</v>
      </c>
      <c r="L8" s="679" t="s">
        <v>129</v>
      </c>
      <c r="M8" s="783" t="s">
        <v>133</v>
      </c>
      <c r="N8" s="676"/>
      <c r="O8" s="676"/>
      <c r="P8" s="676"/>
      <c r="Q8" s="676"/>
      <c r="R8" s="676"/>
      <c r="S8" s="690"/>
      <c r="T8" s="690"/>
      <c r="U8" s="690"/>
      <c r="V8" s="690"/>
      <c r="W8" s="690"/>
      <c r="X8" s="170"/>
      <c r="Y8" s="170"/>
      <c r="Z8" s="170"/>
      <c r="AA8" s="170"/>
      <c r="AB8" s="170"/>
      <c r="AC8" s="170"/>
      <c r="AD8" s="170"/>
      <c r="AE8" s="170"/>
      <c r="AF8" s="170"/>
      <c r="AG8" s="170"/>
      <c r="AH8" s="170"/>
    </row>
    <row r="9" spans="1:34" ht="14.45" customHeight="1" x14ac:dyDescent="0.2">
      <c r="A9" s="577"/>
      <c r="B9" s="571"/>
      <c r="C9" s="571"/>
      <c r="D9" s="572"/>
      <c r="E9" s="695"/>
      <c r="F9" s="680"/>
      <c r="G9" s="680"/>
      <c r="H9" s="680"/>
      <c r="I9" s="680"/>
      <c r="J9" s="680"/>
      <c r="K9" s="680"/>
      <c r="L9" s="680"/>
      <c r="M9" s="784"/>
      <c r="N9" s="677"/>
      <c r="O9" s="677"/>
      <c r="P9" s="677"/>
      <c r="Q9" s="677"/>
      <c r="R9" s="677"/>
      <c r="S9" s="690"/>
      <c r="T9" s="690"/>
      <c r="U9" s="690"/>
      <c r="V9" s="690"/>
      <c r="W9" s="690"/>
      <c r="X9" s="170"/>
      <c r="Y9" s="170"/>
      <c r="Z9" s="170"/>
      <c r="AA9" s="170"/>
      <c r="AB9" s="170"/>
      <c r="AC9" s="170"/>
      <c r="AD9" s="170"/>
      <c r="AE9" s="170"/>
      <c r="AF9" s="170"/>
      <c r="AG9" s="170"/>
      <c r="AH9" s="170"/>
    </row>
    <row r="10" spans="1:34" ht="14.45" customHeight="1" x14ac:dyDescent="0.2">
      <c r="A10" s="577"/>
      <c r="B10" s="571"/>
      <c r="C10" s="571"/>
      <c r="D10" s="572"/>
      <c r="E10" s="695"/>
      <c r="F10" s="680"/>
      <c r="G10" s="680"/>
      <c r="H10" s="680"/>
      <c r="I10" s="680"/>
      <c r="J10" s="680"/>
      <c r="K10" s="680"/>
      <c r="L10" s="680"/>
      <c r="M10" s="784"/>
      <c r="N10" s="677"/>
      <c r="O10" s="677"/>
      <c r="P10" s="677"/>
      <c r="Q10" s="677"/>
      <c r="R10" s="677"/>
      <c r="S10" s="690"/>
      <c r="T10" s="690"/>
      <c r="U10" s="690"/>
      <c r="V10" s="690"/>
      <c r="W10" s="690"/>
      <c r="X10" s="170"/>
      <c r="Y10" s="170"/>
      <c r="Z10" s="170"/>
      <c r="AA10" s="170"/>
      <c r="AB10" s="170"/>
      <c r="AC10" s="170"/>
      <c r="AD10" s="170"/>
      <c r="AE10" s="170"/>
      <c r="AF10" s="170"/>
      <c r="AG10" s="170"/>
      <c r="AH10" s="170"/>
    </row>
    <row r="11" spans="1:34" ht="21" customHeight="1" thickBot="1" x14ac:dyDescent="0.25">
      <c r="A11" s="578"/>
      <c r="B11" s="574"/>
      <c r="C11" s="574"/>
      <c r="D11" s="575"/>
      <c r="E11" s="696"/>
      <c r="F11" s="681"/>
      <c r="G11" s="681"/>
      <c r="H11" s="681"/>
      <c r="I11" s="681"/>
      <c r="J11" s="681"/>
      <c r="K11" s="681"/>
      <c r="L11" s="681"/>
      <c r="M11" s="785"/>
      <c r="N11" s="678"/>
      <c r="O11" s="678"/>
      <c r="P11" s="678"/>
      <c r="Q11" s="678"/>
      <c r="R11" s="678"/>
      <c r="S11" s="691"/>
      <c r="T11" s="691"/>
      <c r="U11" s="691"/>
      <c r="V11" s="691"/>
      <c r="W11" s="691"/>
      <c r="X11" s="170"/>
      <c r="Y11" s="170"/>
      <c r="Z11" s="170"/>
      <c r="AA11" s="170"/>
      <c r="AB11" s="170"/>
      <c r="AC11" s="170"/>
      <c r="AD11" s="170"/>
      <c r="AE11" s="170"/>
      <c r="AF11" s="170"/>
      <c r="AG11" s="170"/>
      <c r="AH11" s="170"/>
    </row>
    <row r="12" spans="1:34" s="96" customFormat="1" ht="14.45" customHeight="1" thickBot="1" x14ac:dyDescent="0.25">
      <c r="A12" s="164">
        <v>1</v>
      </c>
      <c r="B12" s="640" t="s">
        <v>88</v>
      </c>
      <c r="C12" s="641"/>
      <c r="D12" s="642"/>
      <c r="E12" s="291"/>
      <c r="F12" s="291"/>
      <c r="G12" s="291"/>
      <c r="H12" s="291"/>
      <c r="I12" s="291"/>
      <c r="J12" s="291"/>
      <c r="K12" s="291"/>
      <c r="L12" s="291"/>
      <c r="M12" s="291"/>
      <c r="N12" s="291"/>
      <c r="O12" s="291"/>
      <c r="P12" s="291"/>
      <c r="Q12" s="291"/>
      <c r="R12" s="291"/>
      <c r="S12" s="312">
        <f>SUM(E12:R12)</f>
        <v>0</v>
      </c>
      <c r="T12" s="239" t="s">
        <v>330</v>
      </c>
      <c r="U12" s="221" t="s">
        <v>331</v>
      </c>
      <c r="V12" s="240" t="s">
        <v>332</v>
      </c>
      <c r="W12" s="226"/>
      <c r="X12" s="170"/>
      <c r="Y12" s="170"/>
      <c r="Z12" s="170"/>
      <c r="AA12" s="170"/>
      <c r="AB12" s="170"/>
      <c r="AC12" s="170"/>
      <c r="AD12" s="170"/>
      <c r="AE12" s="170"/>
      <c r="AF12" s="170"/>
      <c r="AG12" s="170"/>
      <c r="AH12" s="170"/>
    </row>
    <row r="13" spans="1:34" s="96" customFormat="1" ht="14.45" customHeight="1" thickBot="1" x14ac:dyDescent="0.25">
      <c r="A13" s="165">
        <f t="shared" ref="A13:A18" si="0">A12+1</f>
        <v>2</v>
      </c>
      <c r="B13" s="630" t="s">
        <v>62</v>
      </c>
      <c r="C13" s="631"/>
      <c r="D13" s="632"/>
      <c r="E13" s="291"/>
      <c r="F13" s="291"/>
      <c r="G13" s="291"/>
      <c r="H13" s="291"/>
      <c r="I13" s="291"/>
      <c r="J13" s="291"/>
      <c r="K13" s="291"/>
      <c r="L13" s="291"/>
      <c r="M13" s="291"/>
      <c r="N13" s="291"/>
      <c r="O13" s="291"/>
      <c r="P13" s="291"/>
      <c r="Q13" s="291"/>
      <c r="R13" s="291"/>
      <c r="S13" s="312">
        <f t="shared" ref="S13:S21" si="1">SUM(E13:R13)</f>
        <v>0</v>
      </c>
      <c r="T13" s="246"/>
      <c r="U13" s="247"/>
      <c r="V13" s="174"/>
      <c r="W13" s="248"/>
      <c r="X13" s="170"/>
      <c r="Y13" s="170"/>
      <c r="Z13" s="170"/>
      <c r="AA13" s="170"/>
      <c r="AB13" s="170"/>
      <c r="AC13" s="170"/>
      <c r="AD13" s="170"/>
      <c r="AE13" s="170"/>
      <c r="AF13" s="170"/>
      <c r="AG13" s="170"/>
      <c r="AH13" s="170"/>
    </row>
    <row r="14" spans="1:34" s="96" customFormat="1" ht="14.45" customHeight="1" thickBot="1" x14ac:dyDescent="0.25">
      <c r="A14" s="165">
        <f t="shared" si="0"/>
        <v>3</v>
      </c>
      <c r="B14" s="630" t="s">
        <v>63</v>
      </c>
      <c r="C14" s="631"/>
      <c r="D14" s="632"/>
      <c r="E14" s="291"/>
      <c r="F14" s="291"/>
      <c r="G14" s="291"/>
      <c r="H14" s="291"/>
      <c r="I14" s="291"/>
      <c r="J14" s="291"/>
      <c r="K14" s="291"/>
      <c r="L14" s="291"/>
      <c r="M14" s="291"/>
      <c r="N14" s="291"/>
      <c r="O14" s="291"/>
      <c r="P14" s="291"/>
      <c r="Q14" s="291"/>
      <c r="R14" s="291"/>
      <c r="S14" s="312">
        <f t="shared" si="1"/>
        <v>0</v>
      </c>
      <c r="T14" s="246"/>
      <c r="U14" s="247"/>
      <c r="V14" s="174"/>
      <c r="W14" s="248"/>
      <c r="X14" s="170"/>
      <c r="Y14" s="170"/>
      <c r="Z14" s="170"/>
      <c r="AA14" s="170"/>
      <c r="AB14" s="170"/>
      <c r="AC14" s="170"/>
      <c r="AD14" s="170"/>
      <c r="AE14" s="170"/>
      <c r="AF14" s="170"/>
      <c r="AG14" s="170"/>
      <c r="AH14" s="170"/>
    </row>
    <row r="15" spans="1:34" s="96" customFormat="1" ht="14.45" customHeight="1" thickBot="1" x14ac:dyDescent="0.25">
      <c r="A15" s="165">
        <f t="shared" si="0"/>
        <v>4</v>
      </c>
      <c r="B15" s="630" t="s">
        <v>64</v>
      </c>
      <c r="C15" s="631"/>
      <c r="D15" s="632"/>
      <c r="E15" s="291"/>
      <c r="F15" s="291"/>
      <c r="G15" s="291"/>
      <c r="H15" s="291"/>
      <c r="I15" s="291"/>
      <c r="J15" s="291"/>
      <c r="K15" s="291"/>
      <c r="L15" s="291"/>
      <c r="M15" s="291"/>
      <c r="N15" s="291"/>
      <c r="O15" s="291"/>
      <c r="P15" s="291"/>
      <c r="Q15" s="291"/>
      <c r="R15" s="291"/>
      <c r="S15" s="312">
        <f t="shared" si="1"/>
        <v>0</v>
      </c>
      <c r="T15" s="246"/>
      <c r="U15" s="247"/>
      <c r="V15" s="174"/>
      <c r="W15" s="248"/>
      <c r="X15" s="170"/>
      <c r="Y15" s="170"/>
      <c r="Z15" s="170"/>
      <c r="AA15" s="170"/>
      <c r="AB15" s="170"/>
      <c r="AC15" s="170"/>
      <c r="AD15" s="170"/>
      <c r="AE15" s="170"/>
      <c r="AF15" s="170"/>
      <c r="AG15" s="170"/>
      <c r="AH15" s="170"/>
    </row>
    <row r="16" spans="1:34" s="96" customFormat="1" ht="14.45" customHeight="1" thickBot="1" x14ac:dyDescent="0.25">
      <c r="A16" s="165">
        <f t="shared" si="0"/>
        <v>5</v>
      </c>
      <c r="B16" s="630" t="s">
        <v>66</v>
      </c>
      <c r="C16" s="631"/>
      <c r="D16" s="632"/>
      <c r="E16" s="291"/>
      <c r="F16" s="291"/>
      <c r="G16" s="291"/>
      <c r="H16" s="291"/>
      <c r="I16" s="291"/>
      <c r="J16" s="291"/>
      <c r="K16" s="291"/>
      <c r="L16" s="291"/>
      <c r="M16" s="291"/>
      <c r="N16" s="291"/>
      <c r="O16" s="291"/>
      <c r="P16" s="291"/>
      <c r="Q16" s="291"/>
      <c r="R16" s="291"/>
      <c r="S16" s="312">
        <f t="shared" si="1"/>
        <v>0</v>
      </c>
      <c r="T16" s="246"/>
      <c r="U16" s="247"/>
      <c r="V16" s="174"/>
      <c r="W16" s="248"/>
      <c r="X16" s="170"/>
      <c r="Y16" s="170"/>
      <c r="Z16" s="170"/>
      <c r="AA16" s="170"/>
      <c r="AB16" s="170"/>
      <c r="AC16" s="170"/>
      <c r="AD16" s="170"/>
      <c r="AE16" s="170"/>
      <c r="AF16" s="170"/>
      <c r="AG16" s="170"/>
      <c r="AH16" s="170"/>
    </row>
    <row r="17" spans="1:34" s="96" customFormat="1" ht="14.45" customHeight="1" thickBot="1" x14ac:dyDescent="0.25">
      <c r="A17" s="165">
        <f t="shared" si="0"/>
        <v>6</v>
      </c>
      <c r="B17" s="630" t="s">
        <v>67</v>
      </c>
      <c r="C17" s="631"/>
      <c r="D17" s="632"/>
      <c r="E17" s="291"/>
      <c r="F17" s="291"/>
      <c r="G17" s="291"/>
      <c r="H17" s="291"/>
      <c r="I17" s="291"/>
      <c r="J17" s="291"/>
      <c r="K17" s="291"/>
      <c r="L17" s="291"/>
      <c r="M17" s="291"/>
      <c r="N17" s="291"/>
      <c r="O17" s="291"/>
      <c r="P17" s="291"/>
      <c r="Q17" s="291"/>
      <c r="R17" s="291"/>
      <c r="S17" s="312">
        <f t="shared" si="1"/>
        <v>0</v>
      </c>
      <c r="T17" s="246"/>
      <c r="U17" s="247"/>
      <c r="V17" s="174"/>
      <c r="W17" s="248"/>
      <c r="X17" s="170"/>
      <c r="Y17" s="170"/>
      <c r="Z17" s="170"/>
      <c r="AA17" s="170"/>
      <c r="AB17" s="170"/>
      <c r="AC17" s="170"/>
      <c r="AD17" s="170"/>
      <c r="AE17" s="170"/>
      <c r="AF17" s="170"/>
      <c r="AG17" s="170"/>
      <c r="AH17" s="170"/>
    </row>
    <row r="18" spans="1:34" s="96" customFormat="1" ht="14.45" customHeight="1" thickBot="1" x14ac:dyDescent="0.25">
      <c r="A18" s="165">
        <f t="shared" si="0"/>
        <v>7</v>
      </c>
      <c r="B18" s="630" t="s">
        <v>265</v>
      </c>
      <c r="C18" s="631"/>
      <c r="D18" s="632"/>
      <c r="E18" s="291"/>
      <c r="F18" s="291"/>
      <c r="G18" s="291"/>
      <c r="H18" s="291"/>
      <c r="I18" s="291"/>
      <c r="J18" s="291"/>
      <c r="K18" s="291"/>
      <c r="L18" s="291"/>
      <c r="M18" s="291"/>
      <c r="N18" s="291"/>
      <c r="O18" s="291"/>
      <c r="P18" s="291"/>
      <c r="Q18" s="291"/>
      <c r="R18" s="291"/>
      <c r="S18" s="312">
        <f t="shared" si="1"/>
        <v>0</v>
      </c>
      <c r="T18" s="246"/>
      <c r="U18" s="247"/>
      <c r="V18" s="174"/>
      <c r="W18" s="248"/>
      <c r="X18" s="170"/>
      <c r="Y18" s="170"/>
      <c r="Z18" s="170"/>
      <c r="AA18" s="170"/>
      <c r="AB18" s="170"/>
      <c r="AC18" s="170"/>
      <c r="AD18" s="170"/>
      <c r="AE18" s="170"/>
      <c r="AF18" s="170"/>
      <c r="AG18" s="170"/>
      <c r="AH18" s="170"/>
    </row>
    <row r="19" spans="1:34" s="96" customFormat="1" ht="14.45" customHeight="1" thickBot="1" x14ac:dyDescent="0.25">
      <c r="A19" s="165">
        <v>8</v>
      </c>
      <c r="B19" s="630" t="s">
        <v>250</v>
      </c>
      <c r="C19" s="633"/>
      <c r="D19" s="634"/>
      <c r="E19" s="291"/>
      <c r="F19" s="291"/>
      <c r="G19" s="291"/>
      <c r="H19" s="291"/>
      <c r="I19" s="291"/>
      <c r="J19" s="291"/>
      <c r="K19" s="291"/>
      <c r="L19" s="291"/>
      <c r="M19" s="291"/>
      <c r="N19" s="291"/>
      <c r="O19" s="291"/>
      <c r="P19" s="291"/>
      <c r="Q19" s="291"/>
      <c r="R19" s="291"/>
      <c r="S19" s="312">
        <f t="shared" si="1"/>
        <v>0</v>
      </c>
      <c r="T19" s="246"/>
      <c r="U19" s="247"/>
      <c r="V19" s="174"/>
      <c r="W19" s="248"/>
      <c r="X19" s="170"/>
      <c r="Y19" s="170"/>
      <c r="Z19" s="170"/>
      <c r="AA19" s="170"/>
      <c r="AB19" s="170"/>
      <c r="AC19" s="170"/>
      <c r="AD19" s="170"/>
      <c r="AE19" s="170"/>
      <c r="AF19" s="170"/>
      <c r="AG19" s="170"/>
      <c r="AH19" s="170"/>
    </row>
    <row r="20" spans="1:34" s="96" customFormat="1" ht="14.45" customHeight="1" thickBot="1" x14ac:dyDescent="0.25">
      <c r="A20" s="165">
        <v>9</v>
      </c>
      <c r="B20" s="630" t="s">
        <v>68</v>
      </c>
      <c r="C20" s="631"/>
      <c r="D20" s="632"/>
      <c r="E20" s="291"/>
      <c r="F20" s="291"/>
      <c r="G20" s="291"/>
      <c r="H20" s="291"/>
      <c r="I20" s="291"/>
      <c r="J20" s="291"/>
      <c r="K20" s="291"/>
      <c r="L20" s="291"/>
      <c r="M20" s="291"/>
      <c r="N20" s="291"/>
      <c r="O20" s="291"/>
      <c r="P20" s="291"/>
      <c r="Q20" s="291"/>
      <c r="R20" s="291"/>
      <c r="S20" s="312">
        <f t="shared" si="1"/>
        <v>0</v>
      </c>
      <c r="T20" s="246"/>
      <c r="U20" s="247"/>
      <c r="V20" s="174"/>
      <c r="W20" s="248"/>
      <c r="X20" s="170"/>
      <c r="Y20" s="170"/>
      <c r="Z20" s="170"/>
      <c r="AA20" s="170"/>
      <c r="AB20" s="170"/>
      <c r="AC20" s="170"/>
      <c r="AD20" s="170"/>
      <c r="AE20" s="170"/>
      <c r="AF20" s="170"/>
      <c r="AG20" s="170"/>
      <c r="AH20" s="170"/>
    </row>
    <row r="21" spans="1:34" ht="14.45" customHeight="1" thickBot="1" x14ac:dyDescent="0.25">
      <c r="A21" s="165">
        <v>10</v>
      </c>
      <c r="B21" s="630" t="s">
        <v>69</v>
      </c>
      <c r="C21" s="633"/>
      <c r="D21" s="634"/>
      <c r="E21" s="291"/>
      <c r="F21" s="291"/>
      <c r="G21" s="291"/>
      <c r="H21" s="291"/>
      <c r="I21" s="291"/>
      <c r="J21" s="291"/>
      <c r="K21" s="291"/>
      <c r="L21" s="291"/>
      <c r="M21" s="291"/>
      <c r="N21" s="291"/>
      <c r="O21" s="291"/>
      <c r="P21" s="291"/>
      <c r="Q21" s="291"/>
      <c r="R21" s="291"/>
      <c r="S21" s="312">
        <f t="shared" si="1"/>
        <v>0</v>
      </c>
      <c r="T21" s="246"/>
      <c r="U21" s="313"/>
      <c r="V21" s="314"/>
      <c r="W21" s="315"/>
      <c r="X21" s="170"/>
      <c r="Y21" s="170"/>
      <c r="Z21" s="170"/>
      <c r="AA21" s="170"/>
      <c r="AB21" s="170"/>
      <c r="AC21" s="170"/>
      <c r="AD21" s="170"/>
      <c r="AE21" s="170"/>
      <c r="AF21" s="170"/>
      <c r="AG21" s="170"/>
      <c r="AH21" s="170"/>
    </row>
    <row r="22" spans="1:34" s="96" customFormat="1" ht="18.75" customHeight="1" thickBot="1" x14ac:dyDescent="0.25">
      <c r="A22" s="581" t="s">
        <v>61</v>
      </c>
      <c r="B22" s="660" t="s">
        <v>254</v>
      </c>
      <c r="C22" s="638"/>
      <c r="D22" s="639"/>
      <c r="E22" s="682" t="s">
        <v>256</v>
      </c>
      <c r="F22" s="683"/>
      <c r="G22" s="683"/>
      <c r="H22" s="683"/>
      <c r="I22" s="683"/>
      <c r="J22" s="683"/>
      <c r="K22" s="683"/>
      <c r="L22" s="683"/>
      <c r="M22" s="683"/>
      <c r="N22" s="683"/>
      <c r="O22" s="683"/>
      <c r="P22" s="683"/>
      <c r="Q22" s="683"/>
      <c r="R22" s="684"/>
      <c r="S22" s="318" t="s">
        <v>251</v>
      </c>
      <c r="T22" s="717"/>
      <c r="U22" s="718"/>
      <c r="V22" s="718"/>
      <c r="W22" s="719"/>
      <c r="X22" s="170"/>
      <c r="Y22" s="170"/>
      <c r="Z22" s="170"/>
      <c r="AA22" s="170"/>
      <c r="AB22" s="170"/>
      <c r="AC22" s="170"/>
      <c r="AD22" s="170"/>
      <c r="AE22" s="170"/>
      <c r="AF22" s="170"/>
      <c r="AG22" s="170"/>
      <c r="AH22" s="170"/>
    </row>
    <row r="23" spans="1:34" s="96" customFormat="1" ht="14.45" customHeight="1" thickBot="1" x14ac:dyDescent="0.25">
      <c r="A23" s="577"/>
      <c r="B23" s="570"/>
      <c r="C23" s="571"/>
      <c r="D23" s="572"/>
      <c r="E23" s="323">
        <f>IF(E20&gt;3,50,SUM(E12:E21))</f>
        <v>0</v>
      </c>
      <c r="F23" s="323">
        <f>IF(F20&gt;4,50,SUM(F12:F21))</f>
        <v>0</v>
      </c>
      <c r="G23" s="323">
        <f>SUM(G12:G21)</f>
        <v>0</v>
      </c>
      <c r="H23" s="323">
        <f t="shared" ref="H23:Q23" si="2">SUM(H12:H21)</f>
        <v>0</v>
      </c>
      <c r="I23" s="323">
        <f t="shared" si="2"/>
        <v>0</v>
      </c>
      <c r="J23" s="323">
        <f t="shared" si="2"/>
        <v>0</v>
      </c>
      <c r="K23" s="323">
        <f t="shared" si="2"/>
        <v>0</v>
      </c>
      <c r="L23" s="323">
        <f t="shared" si="2"/>
        <v>0</v>
      </c>
      <c r="M23" s="323">
        <f t="shared" si="2"/>
        <v>0</v>
      </c>
      <c r="N23" s="323">
        <f t="shared" si="2"/>
        <v>0</v>
      </c>
      <c r="O23" s="323">
        <f t="shared" si="2"/>
        <v>0</v>
      </c>
      <c r="P23" s="323">
        <f t="shared" si="2"/>
        <v>0</v>
      </c>
      <c r="Q23" s="323">
        <f t="shared" si="2"/>
        <v>0</v>
      </c>
      <c r="R23" s="323">
        <f>IF(R20=5,50,IF(R20=4,40,SUM(R12:R21)))</f>
        <v>0</v>
      </c>
      <c r="S23" s="312">
        <f>SUM(E23:R23)</f>
        <v>0</v>
      </c>
      <c r="T23" s="720"/>
      <c r="U23" s="721"/>
      <c r="V23" s="721"/>
      <c r="W23" s="722"/>
      <c r="X23" s="170"/>
      <c r="Y23" s="170"/>
      <c r="Z23" s="170"/>
      <c r="AA23" s="170"/>
      <c r="AB23" s="170"/>
      <c r="AC23" s="170"/>
      <c r="AD23" s="170"/>
      <c r="AE23" s="170"/>
      <c r="AF23" s="170"/>
      <c r="AG23" s="170"/>
      <c r="AH23" s="170"/>
    </row>
    <row r="24" spans="1:34" ht="14.45" customHeight="1" thickBot="1" x14ac:dyDescent="0.25">
      <c r="A24" s="577"/>
      <c r="B24" s="570"/>
      <c r="C24" s="571"/>
      <c r="D24" s="572"/>
      <c r="E24" s="668"/>
      <c r="F24" s="669"/>
      <c r="G24" s="669"/>
      <c r="H24" s="669"/>
      <c r="I24" s="669"/>
      <c r="J24" s="669"/>
      <c r="K24" s="669"/>
      <c r="L24" s="669"/>
      <c r="M24" s="669"/>
      <c r="N24" s="669"/>
      <c r="O24" s="669"/>
      <c r="P24" s="669"/>
      <c r="Q24" s="669"/>
      <c r="R24" s="670"/>
      <c r="S24" s="705"/>
      <c r="T24" s="720"/>
      <c r="U24" s="721"/>
      <c r="V24" s="721"/>
      <c r="W24" s="722"/>
      <c r="X24" s="34"/>
      <c r="Y24" s="34"/>
      <c r="Z24" s="34"/>
      <c r="AA24" s="34"/>
      <c r="AB24" s="34"/>
      <c r="AC24" s="34"/>
    </row>
    <row r="25" spans="1:34" ht="14.45" customHeight="1" x14ac:dyDescent="0.2">
      <c r="A25" s="316">
        <v>1</v>
      </c>
      <c r="B25" s="674" t="s">
        <v>253</v>
      </c>
      <c r="C25" s="675"/>
      <c r="D25" s="675"/>
      <c r="E25" s="344"/>
      <c r="F25" s="345"/>
      <c r="G25" s="345"/>
      <c r="H25" s="345"/>
      <c r="I25" s="345"/>
      <c r="J25" s="345"/>
      <c r="K25" s="345"/>
      <c r="L25" s="345"/>
      <c r="M25" s="345"/>
      <c r="N25" s="345"/>
      <c r="O25" s="345"/>
      <c r="P25" s="345"/>
      <c r="Q25" s="345"/>
      <c r="R25" s="346"/>
      <c r="S25" s="706"/>
      <c r="T25" s="720"/>
      <c r="U25" s="721"/>
      <c r="V25" s="721"/>
      <c r="W25" s="722"/>
    </row>
    <row r="26" spans="1:34" ht="14.45" customHeight="1" thickBot="1" x14ac:dyDescent="0.25">
      <c r="A26" s="332">
        <v>2</v>
      </c>
      <c r="B26" s="685" t="s">
        <v>261</v>
      </c>
      <c r="C26" s="686"/>
      <c r="D26" s="686"/>
      <c r="E26" s="347"/>
      <c r="F26" s="348"/>
      <c r="G26" s="348"/>
      <c r="H26" s="348"/>
      <c r="I26" s="348"/>
      <c r="J26" s="348"/>
      <c r="K26" s="348"/>
      <c r="L26" s="348"/>
      <c r="M26" s="348"/>
      <c r="N26" s="348"/>
      <c r="O26" s="348"/>
      <c r="P26" s="348"/>
      <c r="Q26" s="348"/>
      <c r="R26" s="349"/>
      <c r="S26" s="707"/>
      <c r="T26" s="720"/>
      <c r="U26" s="721"/>
      <c r="V26" s="721"/>
      <c r="W26" s="722"/>
    </row>
    <row r="27" spans="1:34" ht="14.45" customHeight="1" thickBot="1" x14ac:dyDescent="0.25">
      <c r="A27" s="333">
        <v>3</v>
      </c>
      <c r="B27" s="625" t="s">
        <v>252</v>
      </c>
      <c r="C27" s="626"/>
      <c r="D27" s="626"/>
      <c r="E27" s="350"/>
      <c r="F27" s="351"/>
      <c r="G27" s="351"/>
      <c r="H27" s="351"/>
      <c r="I27" s="351"/>
      <c r="J27" s="351"/>
      <c r="K27" s="351"/>
      <c r="L27" s="351"/>
      <c r="M27" s="351"/>
      <c r="N27" s="351"/>
      <c r="O27" s="351"/>
      <c r="P27" s="351"/>
      <c r="Q27" s="351"/>
      <c r="R27" s="352"/>
      <c r="S27" s="331"/>
      <c r="T27" s="720"/>
      <c r="U27" s="721"/>
      <c r="V27" s="721"/>
      <c r="W27" s="722"/>
    </row>
    <row r="28" spans="1:34" s="170" customFormat="1" ht="18.75" customHeight="1" thickBot="1" x14ac:dyDescent="0.25">
      <c r="A28" s="668"/>
      <c r="B28" s="669"/>
      <c r="C28" s="669"/>
      <c r="D28" s="670"/>
      <c r="E28" s="682" t="s">
        <v>256</v>
      </c>
      <c r="F28" s="683"/>
      <c r="G28" s="683"/>
      <c r="H28" s="683"/>
      <c r="I28" s="683"/>
      <c r="J28" s="683"/>
      <c r="K28" s="683"/>
      <c r="L28" s="683"/>
      <c r="M28" s="683"/>
      <c r="N28" s="683"/>
      <c r="O28" s="683"/>
      <c r="P28" s="683"/>
      <c r="Q28" s="683"/>
      <c r="R28" s="684"/>
      <c r="S28" s="187" t="s">
        <v>251</v>
      </c>
      <c r="T28" s="720"/>
      <c r="U28" s="721"/>
      <c r="V28" s="721"/>
      <c r="W28" s="722"/>
    </row>
    <row r="29" spans="1:34" s="170" customFormat="1" ht="14.45" customHeight="1" thickBot="1" x14ac:dyDescent="0.25">
      <c r="A29" s="671"/>
      <c r="B29" s="672"/>
      <c r="C29" s="672"/>
      <c r="D29" s="673"/>
      <c r="E29" s="334">
        <f>E23*E25*E26*E27</f>
        <v>0</v>
      </c>
      <c r="F29" s="334">
        <f t="shared" ref="F29:R29" si="3">F23*F25*F26*F27</f>
        <v>0</v>
      </c>
      <c r="G29" s="334">
        <f t="shared" si="3"/>
        <v>0</v>
      </c>
      <c r="H29" s="334">
        <f t="shared" si="3"/>
        <v>0</v>
      </c>
      <c r="I29" s="334">
        <f t="shared" si="3"/>
        <v>0</v>
      </c>
      <c r="J29" s="334">
        <f t="shared" si="3"/>
        <v>0</v>
      </c>
      <c r="K29" s="334">
        <f t="shared" si="3"/>
        <v>0</v>
      </c>
      <c r="L29" s="334">
        <f t="shared" si="3"/>
        <v>0</v>
      </c>
      <c r="M29" s="334">
        <f t="shared" si="3"/>
        <v>0</v>
      </c>
      <c r="N29" s="334">
        <f t="shared" si="3"/>
        <v>0</v>
      </c>
      <c r="O29" s="334">
        <f t="shared" si="3"/>
        <v>0</v>
      </c>
      <c r="P29" s="334">
        <f t="shared" si="3"/>
        <v>0</v>
      </c>
      <c r="Q29" s="334">
        <f t="shared" si="3"/>
        <v>0</v>
      </c>
      <c r="R29" s="334">
        <f t="shared" si="3"/>
        <v>0</v>
      </c>
      <c r="S29" s="317">
        <f>SUM(E29:R29)</f>
        <v>0</v>
      </c>
      <c r="T29" s="720"/>
      <c r="U29" s="721"/>
      <c r="V29" s="721"/>
      <c r="W29" s="722"/>
    </row>
    <row r="30" spans="1:34" s="170" customFormat="1" ht="18.75" customHeight="1" thickBot="1" x14ac:dyDescent="0.25">
      <c r="A30" s="635" t="s">
        <v>293</v>
      </c>
      <c r="B30" s="636"/>
      <c r="C30" s="636"/>
      <c r="D30" s="637"/>
      <c r="E30" s="682" t="s">
        <v>257</v>
      </c>
      <c r="F30" s="683"/>
      <c r="G30" s="683"/>
      <c r="H30" s="683"/>
      <c r="I30" s="683"/>
      <c r="J30" s="683"/>
      <c r="K30" s="683"/>
      <c r="L30" s="683"/>
      <c r="M30" s="683"/>
      <c r="N30" s="683"/>
      <c r="O30" s="683"/>
      <c r="P30" s="683"/>
      <c r="Q30" s="683"/>
      <c r="R30" s="684"/>
      <c r="S30" s="697"/>
      <c r="T30" s="720"/>
      <c r="U30" s="721"/>
      <c r="V30" s="721"/>
      <c r="W30" s="722"/>
    </row>
    <row r="31" spans="1:34" s="170" customFormat="1" ht="14.45" customHeight="1" thickBot="1" x14ac:dyDescent="0.25">
      <c r="A31" s="627" t="s">
        <v>294</v>
      </c>
      <c r="B31" s="628"/>
      <c r="C31" s="628"/>
      <c r="D31" s="629"/>
      <c r="E31" s="699">
        <f>S29</f>
        <v>0</v>
      </c>
      <c r="F31" s="700"/>
      <c r="G31" s="700"/>
      <c r="H31" s="700"/>
      <c r="I31" s="700"/>
      <c r="J31" s="700"/>
      <c r="K31" s="700"/>
      <c r="L31" s="700"/>
      <c r="M31" s="700"/>
      <c r="N31" s="700"/>
      <c r="O31" s="700"/>
      <c r="P31" s="700"/>
      <c r="Q31" s="700"/>
      <c r="R31" s="701"/>
      <c r="S31" s="698"/>
      <c r="T31" s="723"/>
      <c r="U31" s="724"/>
      <c r="V31" s="724"/>
      <c r="W31" s="725"/>
    </row>
    <row r="32" spans="1:34" ht="14.45" customHeight="1" x14ac:dyDescent="0.2"/>
    <row r="33" spans="1:23" ht="14.45" customHeight="1" x14ac:dyDescent="0.2"/>
    <row r="34" spans="1:23" ht="14.45" customHeight="1" thickBot="1" x14ac:dyDescent="0.25"/>
    <row r="35" spans="1:23" ht="18.75" customHeight="1" x14ac:dyDescent="0.2">
      <c r="A35" s="581" t="s">
        <v>61</v>
      </c>
      <c r="B35" s="638" t="s">
        <v>60</v>
      </c>
      <c r="C35" s="638"/>
      <c r="D35" s="639"/>
      <c r="E35" s="660" t="s">
        <v>85</v>
      </c>
      <c r="F35" s="638"/>
      <c r="G35" s="638"/>
      <c r="H35" s="638"/>
      <c r="I35" s="638"/>
      <c r="J35" s="638"/>
      <c r="K35" s="638"/>
      <c r="L35" s="638"/>
      <c r="M35" s="638"/>
      <c r="N35" s="638"/>
      <c r="O35" s="638"/>
      <c r="P35" s="638"/>
      <c r="Q35" s="638"/>
      <c r="R35" s="639"/>
      <c r="S35" s="689" t="s">
        <v>83</v>
      </c>
      <c r="T35" s="689" t="s">
        <v>44</v>
      </c>
      <c r="U35" s="689" t="s">
        <v>45</v>
      </c>
      <c r="V35" s="689" t="s">
        <v>47</v>
      </c>
      <c r="W35" s="689" t="s">
        <v>46</v>
      </c>
    </row>
    <row r="36" spans="1:23" ht="14.45" customHeight="1" thickBot="1" x14ac:dyDescent="0.25">
      <c r="A36" s="577"/>
      <c r="B36" s="571"/>
      <c r="C36" s="571"/>
      <c r="D36" s="572"/>
      <c r="E36" s="573"/>
      <c r="F36" s="574"/>
      <c r="G36" s="574"/>
      <c r="H36" s="574"/>
      <c r="I36" s="574"/>
      <c r="J36" s="574"/>
      <c r="K36" s="574"/>
      <c r="L36" s="574"/>
      <c r="M36" s="574"/>
      <c r="N36" s="574"/>
      <c r="O36" s="574"/>
      <c r="P36" s="574"/>
      <c r="Q36" s="574"/>
      <c r="R36" s="575"/>
      <c r="S36" s="690"/>
      <c r="T36" s="690"/>
      <c r="U36" s="690"/>
      <c r="V36" s="690"/>
      <c r="W36" s="690"/>
    </row>
    <row r="37" spans="1:23" ht="18.75" customHeight="1" thickBot="1" x14ac:dyDescent="0.25">
      <c r="A37" s="577"/>
      <c r="B37" s="571"/>
      <c r="C37" s="571"/>
      <c r="D37" s="572"/>
      <c r="E37" s="702" t="s">
        <v>121</v>
      </c>
      <c r="F37" s="703"/>
      <c r="G37" s="703"/>
      <c r="H37" s="703"/>
      <c r="I37" s="703"/>
      <c r="J37" s="703"/>
      <c r="K37" s="703"/>
      <c r="L37" s="703"/>
      <c r="M37" s="703"/>
      <c r="N37" s="703"/>
      <c r="O37" s="703"/>
      <c r="P37" s="703"/>
      <c r="Q37" s="703"/>
      <c r="R37" s="704"/>
      <c r="S37" s="690"/>
      <c r="T37" s="690"/>
      <c r="U37" s="690"/>
      <c r="V37" s="690"/>
      <c r="W37" s="690"/>
    </row>
    <row r="38" spans="1:23" ht="14.45" customHeight="1" x14ac:dyDescent="0.2">
      <c r="A38" s="577"/>
      <c r="B38" s="571"/>
      <c r="C38" s="571"/>
      <c r="D38" s="572"/>
      <c r="E38" s="708" t="s">
        <v>73</v>
      </c>
      <c r="F38" s="679" t="s">
        <v>122</v>
      </c>
      <c r="G38" s="679" t="s">
        <v>123</v>
      </c>
      <c r="H38" s="679" t="s">
        <v>124</v>
      </c>
      <c r="I38" s="679" t="s">
        <v>125</v>
      </c>
      <c r="J38" s="679" t="s">
        <v>126</v>
      </c>
      <c r="K38" s="679" t="s">
        <v>127</v>
      </c>
      <c r="L38" s="679" t="s">
        <v>128</v>
      </c>
      <c r="M38" s="679" t="s">
        <v>129</v>
      </c>
      <c r="N38" s="679" t="s">
        <v>130</v>
      </c>
      <c r="O38" s="679" t="s">
        <v>131</v>
      </c>
      <c r="P38" s="676"/>
      <c r="Q38" s="676"/>
      <c r="R38" s="676"/>
      <c r="S38" s="690"/>
      <c r="T38" s="690"/>
      <c r="U38" s="690"/>
      <c r="V38" s="690"/>
      <c r="W38" s="690"/>
    </row>
    <row r="39" spans="1:23" ht="14.45" customHeight="1" x14ac:dyDescent="0.2">
      <c r="A39" s="577"/>
      <c r="B39" s="571"/>
      <c r="C39" s="571"/>
      <c r="D39" s="572"/>
      <c r="E39" s="709"/>
      <c r="F39" s="680"/>
      <c r="G39" s="680"/>
      <c r="H39" s="680"/>
      <c r="I39" s="680"/>
      <c r="J39" s="680"/>
      <c r="K39" s="680"/>
      <c r="L39" s="680"/>
      <c r="M39" s="680"/>
      <c r="N39" s="680"/>
      <c r="O39" s="680"/>
      <c r="P39" s="677"/>
      <c r="Q39" s="677"/>
      <c r="R39" s="677"/>
      <c r="S39" s="690"/>
      <c r="T39" s="690"/>
      <c r="U39" s="690"/>
      <c r="V39" s="690"/>
      <c r="W39" s="690"/>
    </row>
    <row r="40" spans="1:23" ht="14.45" customHeight="1" x14ac:dyDescent="0.2">
      <c r="A40" s="577"/>
      <c r="B40" s="571"/>
      <c r="C40" s="571"/>
      <c r="D40" s="572"/>
      <c r="E40" s="709"/>
      <c r="F40" s="680"/>
      <c r="G40" s="680"/>
      <c r="H40" s="680"/>
      <c r="I40" s="680"/>
      <c r="J40" s="680"/>
      <c r="K40" s="680"/>
      <c r="L40" s="680"/>
      <c r="M40" s="680"/>
      <c r="N40" s="680"/>
      <c r="O40" s="680"/>
      <c r="P40" s="677"/>
      <c r="Q40" s="677"/>
      <c r="R40" s="677"/>
      <c r="S40" s="690"/>
      <c r="T40" s="690"/>
      <c r="U40" s="690"/>
      <c r="V40" s="690"/>
      <c r="W40" s="690"/>
    </row>
    <row r="41" spans="1:23" ht="26.25" customHeight="1" thickBot="1" x14ac:dyDescent="0.25">
      <c r="A41" s="578"/>
      <c r="B41" s="574"/>
      <c r="C41" s="574"/>
      <c r="D41" s="575"/>
      <c r="E41" s="710"/>
      <c r="F41" s="681"/>
      <c r="G41" s="681"/>
      <c r="H41" s="681"/>
      <c r="I41" s="681"/>
      <c r="J41" s="681"/>
      <c r="K41" s="681"/>
      <c r="L41" s="681"/>
      <c r="M41" s="681"/>
      <c r="N41" s="681"/>
      <c r="O41" s="681"/>
      <c r="P41" s="678"/>
      <c r="Q41" s="678"/>
      <c r="R41" s="678"/>
      <c r="S41" s="691"/>
      <c r="T41" s="691"/>
      <c r="U41" s="691"/>
      <c r="V41" s="691"/>
      <c r="W41" s="691"/>
    </row>
    <row r="42" spans="1:23" ht="14.45" customHeight="1" thickBot="1" x14ac:dyDescent="0.25">
      <c r="A42" s="164">
        <v>1</v>
      </c>
      <c r="B42" s="640" t="s">
        <v>88</v>
      </c>
      <c r="C42" s="641"/>
      <c r="D42" s="642"/>
      <c r="E42" s="291"/>
      <c r="F42" s="291"/>
      <c r="G42" s="291"/>
      <c r="H42" s="291"/>
      <c r="I42" s="291"/>
      <c r="J42" s="291"/>
      <c r="K42" s="291"/>
      <c r="L42" s="291"/>
      <c r="M42" s="291"/>
      <c r="N42" s="291"/>
      <c r="O42" s="291"/>
      <c r="P42" s="291"/>
      <c r="Q42" s="291"/>
      <c r="R42" s="291"/>
      <c r="S42" s="312">
        <f>SUM(E42:R42)</f>
        <v>0</v>
      </c>
      <c r="T42" s="368" t="s">
        <v>330</v>
      </c>
      <c r="U42" s="369" t="s">
        <v>331</v>
      </c>
      <c r="V42" s="370" t="s">
        <v>332</v>
      </c>
      <c r="W42" s="226"/>
    </row>
    <row r="43" spans="1:23" ht="14.45" customHeight="1" thickBot="1" x14ac:dyDescent="0.25">
      <c r="A43" s="165">
        <f t="shared" ref="A43:A48" si="4">A42+1</f>
        <v>2</v>
      </c>
      <c r="B43" s="630" t="s">
        <v>62</v>
      </c>
      <c r="C43" s="631"/>
      <c r="D43" s="632"/>
      <c r="E43" s="291"/>
      <c r="F43" s="291"/>
      <c r="G43" s="291"/>
      <c r="H43" s="291"/>
      <c r="I43" s="291"/>
      <c r="J43" s="291"/>
      <c r="K43" s="291"/>
      <c r="L43" s="291"/>
      <c r="M43" s="291"/>
      <c r="N43" s="291"/>
      <c r="O43" s="291"/>
      <c r="P43" s="291"/>
      <c r="Q43" s="291"/>
      <c r="R43" s="291"/>
      <c r="S43" s="312">
        <f t="shared" ref="S43:S51" si="5">SUM(E43:R43)</f>
        <v>0</v>
      </c>
      <c r="T43" s="246"/>
      <c r="U43" s="247"/>
      <c r="V43" s="174"/>
      <c r="W43" s="248"/>
    </row>
    <row r="44" spans="1:23" ht="14.45" customHeight="1" thickBot="1" x14ac:dyDescent="0.25">
      <c r="A44" s="165">
        <f t="shared" si="4"/>
        <v>3</v>
      </c>
      <c r="B44" s="630" t="s">
        <v>63</v>
      </c>
      <c r="C44" s="631"/>
      <c r="D44" s="632"/>
      <c r="E44" s="291"/>
      <c r="F44" s="291"/>
      <c r="G44" s="291"/>
      <c r="H44" s="291"/>
      <c r="I44" s="291"/>
      <c r="J44" s="291"/>
      <c r="K44" s="291"/>
      <c r="L44" s="291"/>
      <c r="M44" s="291"/>
      <c r="N44" s="291"/>
      <c r="O44" s="291"/>
      <c r="P44" s="291"/>
      <c r="Q44" s="291"/>
      <c r="R44" s="291"/>
      <c r="S44" s="312">
        <f t="shared" si="5"/>
        <v>0</v>
      </c>
      <c r="T44" s="246"/>
      <c r="U44" s="247"/>
      <c r="V44" s="174"/>
      <c r="W44" s="248"/>
    </row>
    <row r="45" spans="1:23" ht="14.45" customHeight="1" thickBot="1" x14ac:dyDescent="0.25">
      <c r="A45" s="165">
        <f t="shared" si="4"/>
        <v>4</v>
      </c>
      <c r="B45" s="630" t="s">
        <v>64</v>
      </c>
      <c r="C45" s="631"/>
      <c r="D45" s="632"/>
      <c r="E45" s="291"/>
      <c r="F45" s="291"/>
      <c r="G45" s="291"/>
      <c r="H45" s="291"/>
      <c r="I45" s="291"/>
      <c r="J45" s="291"/>
      <c r="K45" s="291"/>
      <c r="L45" s="291"/>
      <c r="M45" s="291"/>
      <c r="N45" s="291"/>
      <c r="O45" s="291"/>
      <c r="P45" s="291"/>
      <c r="Q45" s="291"/>
      <c r="R45" s="291"/>
      <c r="S45" s="312">
        <f t="shared" si="5"/>
        <v>0</v>
      </c>
      <c r="T45" s="246"/>
      <c r="U45" s="247"/>
      <c r="V45" s="174"/>
      <c r="W45" s="248"/>
    </row>
    <row r="46" spans="1:23" ht="14.45" customHeight="1" thickBot="1" x14ac:dyDescent="0.25">
      <c r="A46" s="165">
        <f t="shared" si="4"/>
        <v>5</v>
      </c>
      <c r="B46" s="630" t="s">
        <v>66</v>
      </c>
      <c r="C46" s="631"/>
      <c r="D46" s="632"/>
      <c r="E46" s="291"/>
      <c r="F46" s="291"/>
      <c r="G46" s="291"/>
      <c r="H46" s="291"/>
      <c r="I46" s="291"/>
      <c r="J46" s="291"/>
      <c r="K46" s="291"/>
      <c r="L46" s="291"/>
      <c r="M46" s="291"/>
      <c r="N46" s="291"/>
      <c r="O46" s="291"/>
      <c r="P46" s="291"/>
      <c r="Q46" s="291"/>
      <c r="R46" s="291"/>
      <c r="S46" s="312">
        <f t="shared" si="5"/>
        <v>0</v>
      </c>
      <c r="T46" s="246"/>
      <c r="U46" s="247"/>
      <c r="V46" s="174"/>
      <c r="W46" s="248"/>
    </row>
    <row r="47" spans="1:23" ht="14.45" customHeight="1" thickBot="1" x14ac:dyDescent="0.25">
      <c r="A47" s="165">
        <f t="shared" si="4"/>
        <v>6</v>
      </c>
      <c r="B47" s="630" t="s">
        <v>67</v>
      </c>
      <c r="C47" s="631"/>
      <c r="D47" s="632"/>
      <c r="E47" s="291"/>
      <c r="F47" s="291"/>
      <c r="G47" s="291"/>
      <c r="H47" s="291"/>
      <c r="I47" s="291"/>
      <c r="J47" s="291"/>
      <c r="K47" s="291"/>
      <c r="L47" s="291"/>
      <c r="M47" s="291"/>
      <c r="N47" s="291"/>
      <c r="O47" s="291"/>
      <c r="P47" s="291"/>
      <c r="Q47" s="291"/>
      <c r="R47" s="291"/>
      <c r="S47" s="312">
        <f t="shared" si="5"/>
        <v>0</v>
      </c>
      <c r="T47" s="246"/>
      <c r="U47" s="247"/>
      <c r="V47" s="174"/>
      <c r="W47" s="248"/>
    </row>
    <row r="48" spans="1:23" ht="14.45" customHeight="1" thickBot="1" x14ac:dyDescent="0.25">
      <c r="A48" s="165">
        <f t="shared" si="4"/>
        <v>7</v>
      </c>
      <c r="B48" s="630" t="s">
        <v>265</v>
      </c>
      <c r="C48" s="631"/>
      <c r="D48" s="632"/>
      <c r="E48" s="291"/>
      <c r="F48" s="291"/>
      <c r="G48" s="291"/>
      <c r="H48" s="291"/>
      <c r="I48" s="291"/>
      <c r="J48" s="291"/>
      <c r="K48" s="291"/>
      <c r="L48" s="291"/>
      <c r="M48" s="291"/>
      <c r="N48" s="291"/>
      <c r="O48" s="291"/>
      <c r="P48" s="291"/>
      <c r="Q48" s="291"/>
      <c r="R48" s="291"/>
      <c r="S48" s="312">
        <f t="shared" si="5"/>
        <v>0</v>
      </c>
      <c r="T48" s="246"/>
      <c r="U48" s="247"/>
      <c r="V48" s="174"/>
      <c r="W48" s="248"/>
    </row>
    <row r="49" spans="1:23" ht="14.45" customHeight="1" thickBot="1" x14ac:dyDescent="0.25">
      <c r="A49" s="165">
        <v>8</v>
      </c>
      <c r="B49" s="630" t="s">
        <v>250</v>
      </c>
      <c r="C49" s="633"/>
      <c r="D49" s="634"/>
      <c r="E49" s="291"/>
      <c r="F49" s="291"/>
      <c r="G49" s="291"/>
      <c r="H49" s="291"/>
      <c r="I49" s="291"/>
      <c r="J49" s="291"/>
      <c r="K49" s="291"/>
      <c r="L49" s="291"/>
      <c r="M49" s="291"/>
      <c r="N49" s="291"/>
      <c r="O49" s="291"/>
      <c r="P49" s="291"/>
      <c r="Q49" s="291"/>
      <c r="R49" s="291"/>
      <c r="S49" s="312">
        <f t="shared" si="5"/>
        <v>0</v>
      </c>
      <c r="T49" s="246"/>
      <c r="U49" s="247"/>
      <c r="V49" s="174"/>
      <c r="W49" s="248"/>
    </row>
    <row r="50" spans="1:23" ht="14.45" customHeight="1" thickBot="1" x14ac:dyDescent="0.25">
      <c r="A50" s="165">
        <v>9</v>
      </c>
      <c r="B50" s="630" t="s">
        <v>68</v>
      </c>
      <c r="C50" s="631"/>
      <c r="D50" s="632"/>
      <c r="E50" s="291"/>
      <c r="F50" s="291"/>
      <c r="G50" s="291"/>
      <c r="H50" s="291"/>
      <c r="I50" s="291"/>
      <c r="J50" s="291"/>
      <c r="K50" s="291"/>
      <c r="L50" s="291"/>
      <c r="M50" s="291"/>
      <c r="N50" s="291"/>
      <c r="O50" s="291"/>
      <c r="P50" s="291"/>
      <c r="Q50" s="291"/>
      <c r="R50" s="291"/>
      <c r="S50" s="312">
        <f t="shared" si="5"/>
        <v>0</v>
      </c>
      <c r="T50" s="246"/>
      <c r="U50" s="247"/>
      <c r="V50" s="174"/>
      <c r="W50" s="248"/>
    </row>
    <row r="51" spans="1:23" ht="14.45" customHeight="1" thickBot="1" x14ac:dyDescent="0.25">
      <c r="A51" s="165">
        <v>10</v>
      </c>
      <c r="B51" s="630" t="s">
        <v>69</v>
      </c>
      <c r="C51" s="633"/>
      <c r="D51" s="634"/>
      <c r="E51" s="291"/>
      <c r="F51" s="291"/>
      <c r="G51" s="291"/>
      <c r="H51" s="291"/>
      <c r="I51" s="291"/>
      <c r="J51" s="291"/>
      <c r="K51" s="291"/>
      <c r="L51" s="291"/>
      <c r="M51" s="291"/>
      <c r="N51" s="291"/>
      <c r="O51" s="291"/>
      <c r="P51" s="291"/>
      <c r="Q51" s="291"/>
      <c r="R51" s="291"/>
      <c r="S51" s="312">
        <f t="shared" si="5"/>
        <v>0</v>
      </c>
      <c r="T51" s="246"/>
      <c r="U51" s="313"/>
      <c r="V51" s="314"/>
      <c r="W51" s="315"/>
    </row>
    <row r="52" spans="1:23" ht="18.75" customHeight="1" thickBot="1" x14ac:dyDescent="0.25">
      <c r="A52" s="581" t="s">
        <v>61</v>
      </c>
      <c r="B52" s="660" t="s">
        <v>254</v>
      </c>
      <c r="C52" s="638"/>
      <c r="D52" s="639"/>
      <c r="E52" s="682" t="s">
        <v>256</v>
      </c>
      <c r="F52" s="683"/>
      <c r="G52" s="683"/>
      <c r="H52" s="683"/>
      <c r="I52" s="683"/>
      <c r="J52" s="683"/>
      <c r="K52" s="683"/>
      <c r="L52" s="683"/>
      <c r="M52" s="683"/>
      <c r="N52" s="683"/>
      <c r="O52" s="683"/>
      <c r="P52" s="683"/>
      <c r="Q52" s="683"/>
      <c r="R52" s="684"/>
      <c r="S52" s="318" t="s">
        <v>251</v>
      </c>
      <c r="T52" s="717"/>
      <c r="U52" s="718"/>
      <c r="V52" s="718"/>
      <c r="W52" s="719"/>
    </row>
    <row r="53" spans="1:23" ht="14.45" customHeight="1" thickBot="1" x14ac:dyDescent="0.25">
      <c r="A53" s="577"/>
      <c r="B53" s="570"/>
      <c r="C53" s="571"/>
      <c r="D53" s="572"/>
      <c r="E53" s="323">
        <f>SUM(E42:E51)</f>
        <v>0</v>
      </c>
      <c r="F53" s="323">
        <f t="shared" ref="F53:R53" si="6">SUM(F42:F51)</f>
        <v>0</v>
      </c>
      <c r="G53" s="323">
        <f t="shared" si="6"/>
        <v>0</v>
      </c>
      <c r="H53" s="323">
        <f t="shared" si="6"/>
        <v>0</v>
      </c>
      <c r="I53" s="323">
        <f t="shared" si="6"/>
        <v>0</v>
      </c>
      <c r="J53" s="323">
        <f t="shared" si="6"/>
        <v>0</v>
      </c>
      <c r="K53" s="323">
        <f t="shared" si="6"/>
        <v>0</v>
      </c>
      <c r="L53" s="323">
        <f t="shared" si="6"/>
        <v>0</v>
      </c>
      <c r="M53" s="323">
        <f t="shared" si="6"/>
        <v>0</v>
      </c>
      <c r="N53" s="323">
        <f t="shared" si="6"/>
        <v>0</v>
      </c>
      <c r="O53" s="323">
        <f t="shared" si="6"/>
        <v>0</v>
      </c>
      <c r="P53" s="323">
        <f t="shared" si="6"/>
        <v>0</v>
      </c>
      <c r="Q53" s="323">
        <f t="shared" si="6"/>
        <v>0</v>
      </c>
      <c r="R53" s="323">
        <f t="shared" si="6"/>
        <v>0</v>
      </c>
      <c r="S53" s="312">
        <f>SUM(E53:R53)</f>
        <v>0</v>
      </c>
      <c r="T53" s="720"/>
      <c r="U53" s="721"/>
      <c r="V53" s="721"/>
      <c r="W53" s="722"/>
    </row>
    <row r="54" spans="1:23" ht="14.45" customHeight="1" thickBot="1" x14ac:dyDescent="0.25">
      <c r="A54" s="577"/>
      <c r="B54" s="573"/>
      <c r="C54" s="574"/>
      <c r="D54" s="575"/>
      <c r="E54" s="668"/>
      <c r="F54" s="669"/>
      <c r="G54" s="669"/>
      <c r="H54" s="669"/>
      <c r="I54" s="669"/>
      <c r="J54" s="669"/>
      <c r="K54" s="669"/>
      <c r="L54" s="669"/>
      <c r="M54" s="669"/>
      <c r="N54" s="669"/>
      <c r="O54" s="669"/>
      <c r="P54" s="669"/>
      <c r="Q54" s="669"/>
      <c r="R54" s="670"/>
      <c r="S54" s="705"/>
      <c r="T54" s="720"/>
      <c r="U54" s="721"/>
      <c r="V54" s="721"/>
      <c r="W54" s="722"/>
    </row>
    <row r="55" spans="1:23" ht="14.45" customHeight="1" x14ac:dyDescent="0.2">
      <c r="A55" s="316">
        <v>1</v>
      </c>
      <c r="B55" s="674" t="s">
        <v>253</v>
      </c>
      <c r="C55" s="675"/>
      <c r="D55" s="675"/>
      <c r="E55" s="344"/>
      <c r="F55" s="345"/>
      <c r="G55" s="345"/>
      <c r="H55" s="345"/>
      <c r="I55" s="345"/>
      <c r="J55" s="345"/>
      <c r="K55" s="345"/>
      <c r="L55" s="345"/>
      <c r="M55" s="345"/>
      <c r="N55" s="345"/>
      <c r="O55" s="345"/>
      <c r="P55" s="345"/>
      <c r="Q55" s="345"/>
      <c r="R55" s="346"/>
      <c r="S55" s="706"/>
      <c r="T55" s="720"/>
      <c r="U55" s="721"/>
      <c r="V55" s="721"/>
      <c r="W55" s="722"/>
    </row>
    <row r="56" spans="1:23" ht="14.45" customHeight="1" thickBot="1" x14ac:dyDescent="0.25">
      <c r="A56" s="332">
        <v>2</v>
      </c>
      <c r="B56" s="685" t="s">
        <v>304</v>
      </c>
      <c r="C56" s="686"/>
      <c r="D56" s="686"/>
      <c r="E56" s="347"/>
      <c r="F56" s="348"/>
      <c r="G56" s="348"/>
      <c r="H56" s="348"/>
      <c r="I56" s="348"/>
      <c r="J56" s="348"/>
      <c r="K56" s="348"/>
      <c r="L56" s="348"/>
      <c r="M56" s="348"/>
      <c r="N56" s="348"/>
      <c r="O56" s="348"/>
      <c r="P56" s="348"/>
      <c r="Q56" s="348"/>
      <c r="R56" s="349"/>
      <c r="S56" s="707"/>
      <c r="T56" s="720"/>
      <c r="U56" s="721"/>
      <c r="V56" s="721"/>
      <c r="W56" s="722"/>
    </row>
    <row r="57" spans="1:23" ht="14.45" customHeight="1" thickBot="1" x14ac:dyDescent="0.25">
      <c r="A57" s="333">
        <v>3</v>
      </c>
      <c r="B57" s="625" t="s">
        <v>252</v>
      </c>
      <c r="C57" s="626"/>
      <c r="D57" s="626"/>
      <c r="E57" s="350"/>
      <c r="F57" s="351"/>
      <c r="G57" s="351"/>
      <c r="H57" s="351"/>
      <c r="I57" s="351"/>
      <c r="J57" s="351"/>
      <c r="K57" s="351"/>
      <c r="L57" s="351"/>
      <c r="M57" s="351"/>
      <c r="N57" s="351"/>
      <c r="O57" s="351"/>
      <c r="P57" s="351"/>
      <c r="Q57" s="351"/>
      <c r="R57" s="352"/>
      <c r="S57" s="331"/>
      <c r="T57" s="720"/>
      <c r="U57" s="721"/>
      <c r="V57" s="721"/>
      <c r="W57" s="722"/>
    </row>
    <row r="58" spans="1:23" ht="14.45" customHeight="1" thickBot="1" x14ac:dyDescent="0.25">
      <c r="A58" s="326"/>
      <c r="B58" s="327"/>
      <c r="C58" s="327"/>
      <c r="D58" s="328"/>
      <c r="E58" s="682" t="s">
        <v>256</v>
      </c>
      <c r="F58" s="683"/>
      <c r="G58" s="683"/>
      <c r="H58" s="683"/>
      <c r="I58" s="683"/>
      <c r="J58" s="683"/>
      <c r="K58" s="683"/>
      <c r="L58" s="683"/>
      <c r="M58" s="683"/>
      <c r="N58" s="683"/>
      <c r="O58" s="683"/>
      <c r="P58" s="683"/>
      <c r="Q58" s="683"/>
      <c r="R58" s="684"/>
      <c r="S58" s="187" t="s">
        <v>251</v>
      </c>
      <c r="T58" s="720"/>
      <c r="U58" s="721"/>
      <c r="V58" s="721"/>
      <c r="W58" s="722"/>
    </row>
    <row r="59" spans="1:23" ht="14.45" customHeight="1" thickBot="1" x14ac:dyDescent="0.25">
      <c r="A59" s="329"/>
      <c r="B59" s="72"/>
      <c r="C59" s="72"/>
      <c r="D59" s="330"/>
      <c r="E59" s="323">
        <f>E53*E55*E56*E57</f>
        <v>0</v>
      </c>
      <c r="F59" s="323">
        <f t="shared" ref="F59:R59" si="7">IF(F55&lt;4,(F53*F55*F56*F57),IF(F50=5,1250,IF(F50=4,1250*0.8,F53*F55*F56*F57)))</f>
        <v>0</v>
      </c>
      <c r="G59" s="323">
        <f t="shared" si="7"/>
        <v>0</v>
      </c>
      <c r="H59" s="323">
        <f t="shared" si="7"/>
        <v>0</v>
      </c>
      <c r="I59" s="323">
        <f t="shared" si="7"/>
        <v>0</v>
      </c>
      <c r="J59" s="323">
        <f t="shared" si="7"/>
        <v>0</v>
      </c>
      <c r="K59" s="323">
        <f t="shared" si="7"/>
        <v>0</v>
      </c>
      <c r="L59" s="323">
        <f t="shared" si="7"/>
        <v>0</v>
      </c>
      <c r="M59" s="323">
        <f t="shared" si="7"/>
        <v>0</v>
      </c>
      <c r="N59" s="323">
        <f t="shared" si="7"/>
        <v>0</v>
      </c>
      <c r="O59" s="323">
        <f t="shared" si="7"/>
        <v>0</v>
      </c>
      <c r="P59" s="323">
        <f t="shared" si="7"/>
        <v>0</v>
      </c>
      <c r="Q59" s="323">
        <f t="shared" si="7"/>
        <v>0</v>
      </c>
      <c r="R59" s="323">
        <f t="shared" si="7"/>
        <v>0</v>
      </c>
      <c r="S59" s="317">
        <f>SUM(E59:R59)</f>
        <v>0</v>
      </c>
      <c r="T59" s="720"/>
      <c r="U59" s="721"/>
      <c r="V59" s="721"/>
      <c r="W59" s="722"/>
    </row>
    <row r="60" spans="1:23" ht="14.45" customHeight="1" thickBot="1" x14ac:dyDescent="0.25">
      <c r="A60" s="635" t="s">
        <v>303</v>
      </c>
      <c r="B60" s="636"/>
      <c r="C60" s="636"/>
      <c r="D60" s="637"/>
      <c r="E60" s="682" t="s">
        <v>259</v>
      </c>
      <c r="F60" s="683"/>
      <c r="G60" s="683"/>
      <c r="H60" s="683"/>
      <c r="I60" s="683"/>
      <c r="J60" s="683"/>
      <c r="K60" s="683"/>
      <c r="L60" s="683"/>
      <c r="M60" s="683"/>
      <c r="N60" s="683"/>
      <c r="O60" s="683"/>
      <c r="P60" s="683"/>
      <c r="Q60" s="683"/>
      <c r="R60" s="684"/>
      <c r="S60" s="697"/>
      <c r="T60" s="720"/>
      <c r="U60" s="721"/>
      <c r="V60" s="721"/>
      <c r="W60" s="722"/>
    </row>
    <row r="61" spans="1:23" ht="14.45" customHeight="1" thickBot="1" x14ac:dyDescent="0.25">
      <c r="A61" s="627" t="s">
        <v>295</v>
      </c>
      <c r="B61" s="628"/>
      <c r="C61" s="628"/>
      <c r="D61" s="629"/>
      <c r="E61" s="699">
        <f>S59</f>
        <v>0</v>
      </c>
      <c r="F61" s="700"/>
      <c r="G61" s="700"/>
      <c r="H61" s="700"/>
      <c r="I61" s="700"/>
      <c r="J61" s="700"/>
      <c r="K61" s="700"/>
      <c r="L61" s="700"/>
      <c r="M61" s="700"/>
      <c r="N61" s="700"/>
      <c r="O61" s="700"/>
      <c r="P61" s="700"/>
      <c r="Q61" s="700"/>
      <c r="R61" s="701"/>
      <c r="S61" s="698"/>
      <c r="T61" s="723"/>
      <c r="U61" s="724"/>
      <c r="V61" s="724"/>
      <c r="W61" s="725"/>
    </row>
    <row r="62" spans="1:23" ht="14.45" customHeight="1" x14ac:dyDescent="0.2"/>
    <row r="63" spans="1:23" ht="14.45" customHeight="1" x14ac:dyDescent="0.2">
      <c r="A63" s="308" t="s">
        <v>237</v>
      </c>
    </row>
    <row r="64" spans="1:23" ht="14.45" customHeight="1" x14ac:dyDescent="0.2"/>
    <row r="65" spans="1:23" ht="14.45" customHeight="1" thickBot="1" x14ac:dyDescent="0.25"/>
    <row r="66" spans="1:23" ht="18.75" customHeight="1" x14ac:dyDescent="0.2">
      <c r="A66" s="581" t="s">
        <v>61</v>
      </c>
      <c r="B66" s="638" t="s">
        <v>60</v>
      </c>
      <c r="C66" s="638"/>
      <c r="D66" s="639"/>
      <c r="E66" s="660" t="s">
        <v>85</v>
      </c>
      <c r="F66" s="638"/>
      <c r="G66" s="638"/>
      <c r="H66" s="638"/>
      <c r="I66" s="638"/>
      <c r="J66" s="638"/>
      <c r="K66" s="638"/>
      <c r="L66" s="638"/>
      <c r="M66" s="638"/>
      <c r="N66" s="638"/>
      <c r="O66" s="638"/>
      <c r="P66" s="638"/>
      <c r="Q66" s="638"/>
      <c r="R66" s="639"/>
      <c r="S66" s="689" t="s">
        <v>83</v>
      </c>
      <c r="T66" s="689" t="s">
        <v>44</v>
      </c>
      <c r="U66" s="689" t="s">
        <v>45</v>
      </c>
      <c r="V66" s="786" t="s">
        <v>47</v>
      </c>
      <c r="W66" s="689" t="s">
        <v>46</v>
      </c>
    </row>
    <row r="67" spans="1:23" ht="14.45" customHeight="1" thickBot="1" x14ac:dyDescent="0.25">
      <c r="A67" s="577"/>
      <c r="B67" s="571"/>
      <c r="C67" s="571"/>
      <c r="D67" s="572"/>
      <c r="E67" s="570"/>
      <c r="F67" s="571"/>
      <c r="G67" s="571"/>
      <c r="H67" s="571"/>
      <c r="I67" s="571"/>
      <c r="J67" s="571"/>
      <c r="K67" s="571"/>
      <c r="L67" s="571"/>
      <c r="M67" s="571"/>
      <c r="N67" s="571"/>
      <c r="O67" s="571"/>
      <c r="P67" s="571"/>
      <c r="Q67" s="571"/>
      <c r="R67" s="572"/>
      <c r="S67" s="690"/>
      <c r="T67" s="690"/>
      <c r="U67" s="690"/>
      <c r="V67" s="787"/>
      <c r="W67" s="690"/>
    </row>
    <row r="68" spans="1:23" ht="18.75" customHeight="1" thickBot="1" x14ac:dyDescent="0.25">
      <c r="A68" s="577"/>
      <c r="B68" s="571"/>
      <c r="C68" s="571"/>
      <c r="D68" s="572"/>
      <c r="E68" s="714" t="s">
        <v>223</v>
      </c>
      <c r="F68" s="715"/>
      <c r="G68" s="715"/>
      <c r="H68" s="715"/>
      <c r="I68" s="715"/>
      <c r="J68" s="715"/>
      <c r="K68" s="715"/>
      <c r="L68" s="715"/>
      <c r="M68" s="715"/>
      <c r="N68" s="715"/>
      <c r="O68" s="715"/>
      <c r="P68" s="715"/>
      <c r="Q68" s="715"/>
      <c r="R68" s="716"/>
      <c r="S68" s="690"/>
      <c r="T68" s="690"/>
      <c r="U68" s="690"/>
      <c r="V68" s="787"/>
      <c r="W68" s="690"/>
    </row>
    <row r="69" spans="1:23" ht="14.45" customHeight="1" x14ac:dyDescent="0.2">
      <c r="A69" s="577"/>
      <c r="B69" s="571"/>
      <c r="C69" s="571"/>
      <c r="D69" s="572"/>
      <c r="E69" s="711" t="s">
        <v>1</v>
      </c>
      <c r="F69" s="679" t="s">
        <v>2</v>
      </c>
      <c r="G69" s="676" t="s">
        <v>3</v>
      </c>
      <c r="H69" s="676"/>
      <c r="I69" s="676"/>
      <c r="J69" s="676"/>
      <c r="K69" s="676"/>
      <c r="L69" s="676"/>
      <c r="M69" s="676"/>
      <c r="N69" s="676"/>
      <c r="O69" s="676"/>
      <c r="P69" s="676"/>
      <c r="Q69" s="676"/>
      <c r="R69" s="676"/>
      <c r="S69" s="690"/>
      <c r="T69" s="690"/>
      <c r="U69" s="690"/>
      <c r="V69" s="787"/>
      <c r="W69" s="690"/>
    </row>
    <row r="70" spans="1:23" ht="14.45" customHeight="1" x14ac:dyDescent="0.2">
      <c r="A70" s="577"/>
      <c r="B70" s="571"/>
      <c r="C70" s="571"/>
      <c r="D70" s="572"/>
      <c r="E70" s="712"/>
      <c r="F70" s="680"/>
      <c r="G70" s="677"/>
      <c r="H70" s="677"/>
      <c r="I70" s="677"/>
      <c r="J70" s="677"/>
      <c r="K70" s="677"/>
      <c r="L70" s="677"/>
      <c r="M70" s="677"/>
      <c r="N70" s="677"/>
      <c r="O70" s="677"/>
      <c r="P70" s="677"/>
      <c r="Q70" s="677"/>
      <c r="R70" s="677"/>
      <c r="S70" s="690"/>
      <c r="T70" s="690"/>
      <c r="U70" s="690"/>
      <c r="V70" s="787"/>
      <c r="W70" s="690"/>
    </row>
    <row r="71" spans="1:23" ht="14.45" customHeight="1" x14ac:dyDescent="0.2">
      <c r="A71" s="577"/>
      <c r="B71" s="571"/>
      <c r="C71" s="571"/>
      <c r="D71" s="572"/>
      <c r="E71" s="712"/>
      <c r="F71" s="680"/>
      <c r="G71" s="677"/>
      <c r="H71" s="677"/>
      <c r="I71" s="677"/>
      <c r="J71" s="677"/>
      <c r="K71" s="677"/>
      <c r="L71" s="677"/>
      <c r="M71" s="677"/>
      <c r="N71" s="677"/>
      <c r="O71" s="677"/>
      <c r="P71" s="677"/>
      <c r="Q71" s="677"/>
      <c r="R71" s="677"/>
      <c r="S71" s="690"/>
      <c r="T71" s="690"/>
      <c r="U71" s="690"/>
      <c r="V71" s="787"/>
      <c r="W71" s="690"/>
    </row>
    <row r="72" spans="1:23" ht="22.5" customHeight="1" thickBot="1" x14ac:dyDescent="0.25">
      <c r="A72" s="578"/>
      <c r="B72" s="574"/>
      <c r="C72" s="574"/>
      <c r="D72" s="575"/>
      <c r="E72" s="713"/>
      <c r="F72" s="681"/>
      <c r="G72" s="678"/>
      <c r="H72" s="678"/>
      <c r="I72" s="678"/>
      <c r="J72" s="678"/>
      <c r="K72" s="678"/>
      <c r="L72" s="678"/>
      <c r="M72" s="678"/>
      <c r="N72" s="678"/>
      <c r="O72" s="678"/>
      <c r="P72" s="678"/>
      <c r="Q72" s="678"/>
      <c r="R72" s="678"/>
      <c r="S72" s="691"/>
      <c r="T72" s="691"/>
      <c r="U72" s="691"/>
      <c r="V72" s="788"/>
      <c r="W72" s="691"/>
    </row>
    <row r="73" spans="1:23" ht="14.45" customHeight="1" thickBot="1" x14ac:dyDescent="0.25">
      <c r="A73" s="164">
        <v>1</v>
      </c>
      <c r="B73" s="640" t="s">
        <v>88</v>
      </c>
      <c r="C73" s="641"/>
      <c r="D73" s="642"/>
      <c r="E73" s="291"/>
      <c r="F73" s="291"/>
      <c r="G73" s="291"/>
      <c r="H73" s="291"/>
      <c r="I73" s="291"/>
      <c r="J73" s="291"/>
      <c r="K73" s="291"/>
      <c r="L73" s="291"/>
      <c r="M73" s="291"/>
      <c r="N73" s="291"/>
      <c r="O73" s="291"/>
      <c r="P73" s="291"/>
      <c r="Q73" s="291"/>
      <c r="R73" s="291"/>
      <c r="S73" s="312">
        <f>SUM(E73:R73)</f>
        <v>0</v>
      </c>
      <c r="T73" s="368" t="s">
        <v>330</v>
      </c>
      <c r="U73" s="369" t="s">
        <v>331</v>
      </c>
      <c r="V73" s="370" t="s">
        <v>332</v>
      </c>
      <c r="W73" s="226"/>
    </row>
    <row r="74" spans="1:23" ht="14.45" customHeight="1" thickBot="1" x14ac:dyDescent="0.25">
      <c r="A74" s="165">
        <f t="shared" ref="A74:A79" si="8">A73+1</f>
        <v>2</v>
      </c>
      <c r="B74" s="630" t="s">
        <v>62</v>
      </c>
      <c r="C74" s="631"/>
      <c r="D74" s="632"/>
      <c r="E74" s="291"/>
      <c r="F74" s="291"/>
      <c r="G74" s="291"/>
      <c r="H74" s="291"/>
      <c r="I74" s="291"/>
      <c r="J74" s="291"/>
      <c r="K74" s="291"/>
      <c r="L74" s="291"/>
      <c r="M74" s="291"/>
      <c r="N74" s="291"/>
      <c r="O74" s="291"/>
      <c r="P74" s="291"/>
      <c r="Q74" s="291"/>
      <c r="R74" s="291"/>
      <c r="S74" s="312">
        <f t="shared" ref="S74:S82" si="9">SUM(E74:R74)</f>
        <v>0</v>
      </c>
      <c r="T74" s="246"/>
      <c r="U74" s="247"/>
      <c r="V74" s="174"/>
      <c r="W74" s="248"/>
    </row>
    <row r="75" spans="1:23" ht="14.45" customHeight="1" thickBot="1" x14ac:dyDescent="0.25">
      <c r="A75" s="165">
        <f t="shared" si="8"/>
        <v>3</v>
      </c>
      <c r="B75" s="630" t="s">
        <v>63</v>
      </c>
      <c r="C75" s="631"/>
      <c r="D75" s="632"/>
      <c r="E75" s="291"/>
      <c r="F75" s="291"/>
      <c r="G75" s="291"/>
      <c r="H75" s="291"/>
      <c r="I75" s="291"/>
      <c r="J75" s="291"/>
      <c r="K75" s="291"/>
      <c r="L75" s="291"/>
      <c r="M75" s="291"/>
      <c r="N75" s="291"/>
      <c r="O75" s="291"/>
      <c r="P75" s="291"/>
      <c r="Q75" s="291"/>
      <c r="R75" s="291"/>
      <c r="S75" s="312">
        <f t="shared" si="9"/>
        <v>0</v>
      </c>
      <c r="T75" s="246"/>
      <c r="U75" s="247"/>
      <c r="V75" s="174"/>
      <c r="W75" s="248"/>
    </row>
    <row r="76" spans="1:23" ht="14.45" customHeight="1" thickBot="1" x14ac:dyDescent="0.25">
      <c r="A76" s="165">
        <f t="shared" si="8"/>
        <v>4</v>
      </c>
      <c r="B76" s="630" t="s">
        <v>64</v>
      </c>
      <c r="C76" s="631"/>
      <c r="D76" s="632"/>
      <c r="E76" s="291"/>
      <c r="F76" s="291"/>
      <c r="G76" s="291"/>
      <c r="H76" s="291"/>
      <c r="I76" s="291"/>
      <c r="J76" s="291"/>
      <c r="K76" s="291"/>
      <c r="L76" s="291"/>
      <c r="M76" s="291"/>
      <c r="N76" s="291"/>
      <c r="O76" s="291"/>
      <c r="P76" s="291"/>
      <c r="Q76" s="291"/>
      <c r="R76" s="291"/>
      <c r="S76" s="312">
        <f t="shared" si="9"/>
        <v>0</v>
      </c>
      <c r="T76" s="246"/>
      <c r="U76" s="247"/>
      <c r="V76" s="174"/>
      <c r="W76" s="248"/>
    </row>
    <row r="77" spans="1:23" ht="14.45" customHeight="1" thickBot="1" x14ac:dyDescent="0.25">
      <c r="A77" s="165">
        <f t="shared" si="8"/>
        <v>5</v>
      </c>
      <c r="B77" s="630" t="s">
        <v>66</v>
      </c>
      <c r="C77" s="631"/>
      <c r="D77" s="632"/>
      <c r="E77" s="291"/>
      <c r="F77" s="291"/>
      <c r="G77" s="291"/>
      <c r="H77" s="291"/>
      <c r="I77" s="291"/>
      <c r="J77" s="291"/>
      <c r="K77" s="291"/>
      <c r="L77" s="291"/>
      <c r="M77" s="291"/>
      <c r="N77" s="291"/>
      <c r="O77" s="291"/>
      <c r="P77" s="291"/>
      <c r="Q77" s="291"/>
      <c r="R77" s="291"/>
      <c r="S77" s="312">
        <f t="shared" si="9"/>
        <v>0</v>
      </c>
      <c r="T77" s="246"/>
      <c r="U77" s="247"/>
      <c r="V77" s="174"/>
      <c r="W77" s="248"/>
    </row>
    <row r="78" spans="1:23" ht="14.45" customHeight="1" thickBot="1" x14ac:dyDescent="0.25">
      <c r="A78" s="165">
        <f t="shared" si="8"/>
        <v>6</v>
      </c>
      <c r="B78" s="630" t="s">
        <v>67</v>
      </c>
      <c r="C78" s="631"/>
      <c r="D78" s="632"/>
      <c r="E78" s="291"/>
      <c r="F78" s="291"/>
      <c r="G78" s="291"/>
      <c r="H78" s="291"/>
      <c r="I78" s="291"/>
      <c r="J78" s="291"/>
      <c r="K78" s="291"/>
      <c r="L78" s="291"/>
      <c r="M78" s="291"/>
      <c r="N78" s="291"/>
      <c r="O78" s="291"/>
      <c r="P78" s="291"/>
      <c r="Q78" s="291"/>
      <c r="R78" s="291"/>
      <c r="S78" s="312">
        <f t="shared" si="9"/>
        <v>0</v>
      </c>
      <c r="T78" s="246"/>
      <c r="U78" s="247"/>
      <c r="V78" s="174"/>
      <c r="W78" s="248"/>
    </row>
    <row r="79" spans="1:23" ht="14.45" customHeight="1" thickBot="1" x14ac:dyDescent="0.25">
      <c r="A79" s="165">
        <f t="shared" si="8"/>
        <v>7</v>
      </c>
      <c r="B79" s="630" t="s">
        <v>265</v>
      </c>
      <c r="C79" s="631"/>
      <c r="D79" s="632"/>
      <c r="E79" s="291"/>
      <c r="F79" s="291"/>
      <c r="G79" s="291"/>
      <c r="H79" s="291"/>
      <c r="I79" s="291"/>
      <c r="J79" s="291"/>
      <c r="K79" s="291"/>
      <c r="L79" s="291"/>
      <c r="M79" s="291"/>
      <c r="N79" s="291"/>
      <c r="O79" s="291"/>
      <c r="P79" s="291"/>
      <c r="Q79" s="291"/>
      <c r="R79" s="291"/>
      <c r="S79" s="312">
        <f t="shared" si="9"/>
        <v>0</v>
      </c>
      <c r="T79" s="246"/>
      <c r="U79" s="247"/>
      <c r="V79" s="174"/>
      <c r="W79" s="248"/>
    </row>
    <row r="80" spans="1:23" ht="14.45" customHeight="1" thickBot="1" x14ac:dyDescent="0.25">
      <c r="A80" s="165">
        <v>8</v>
      </c>
      <c r="B80" s="630" t="s">
        <v>250</v>
      </c>
      <c r="C80" s="633"/>
      <c r="D80" s="634"/>
      <c r="E80" s="291"/>
      <c r="F80" s="291"/>
      <c r="G80" s="291"/>
      <c r="H80" s="291"/>
      <c r="I80" s="291"/>
      <c r="J80" s="291"/>
      <c r="K80" s="291"/>
      <c r="L80" s="291"/>
      <c r="M80" s="291"/>
      <c r="N80" s="291"/>
      <c r="O80" s="291"/>
      <c r="P80" s="291"/>
      <c r="Q80" s="291"/>
      <c r="R80" s="291"/>
      <c r="S80" s="312">
        <f t="shared" si="9"/>
        <v>0</v>
      </c>
      <c r="T80" s="246"/>
      <c r="U80" s="247"/>
      <c r="V80" s="174"/>
      <c r="W80" s="248"/>
    </row>
    <row r="81" spans="1:23" ht="14.45" customHeight="1" thickBot="1" x14ac:dyDescent="0.25">
      <c r="A81" s="165">
        <v>9</v>
      </c>
      <c r="B81" s="630" t="s">
        <v>68</v>
      </c>
      <c r="C81" s="631"/>
      <c r="D81" s="632"/>
      <c r="E81" s="291"/>
      <c r="F81" s="291"/>
      <c r="G81" s="291"/>
      <c r="H81" s="291"/>
      <c r="I81" s="291"/>
      <c r="J81" s="291"/>
      <c r="K81" s="291"/>
      <c r="L81" s="291"/>
      <c r="M81" s="291"/>
      <c r="N81" s="291"/>
      <c r="O81" s="291"/>
      <c r="P81" s="291"/>
      <c r="Q81" s="291"/>
      <c r="R81" s="291"/>
      <c r="S81" s="312">
        <f t="shared" si="9"/>
        <v>0</v>
      </c>
      <c r="T81" s="246"/>
      <c r="U81" s="247"/>
      <c r="V81" s="174"/>
      <c r="W81" s="248"/>
    </row>
    <row r="82" spans="1:23" ht="14.45" customHeight="1" thickBot="1" x14ac:dyDescent="0.25">
      <c r="A82" s="165">
        <v>10</v>
      </c>
      <c r="B82" s="630" t="s">
        <v>69</v>
      </c>
      <c r="C82" s="633"/>
      <c r="D82" s="634"/>
      <c r="E82" s="291"/>
      <c r="F82" s="291"/>
      <c r="G82" s="291"/>
      <c r="H82" s="291"/>
      <c r="I82" s="291"/>
      <c r="J82" s="291"/>
      <c r="K82" s="291"/>
      <c r="L82" s="291"/>
      <c r="M82" s="291"/>
      <c r="N82" s="291"/>
      <c r="O82" s="291"/>
      <c r="P82" s="291"/>
      <c r="Q82" s="291"/>
      <c r="R82" s="291"/>
      <c r="S82" s="312">
        <f t="shared" si="9"/>
        <v>0</v>
      </c>
      <c r="T82" s="246"/>
      <c r="U82" s="313"/>
      <c r="V82" s="314"/>
      <c r="W82" s="315"/>
    </row>
    <row r="83" spans="1:23" ht="18.75" customHeight="1" thickBot="1" x14ac:dyDescent="0.25">
      <c r="A83" s="581" t="s">
        <v>61</v>
      </c>
      <c r="B83" s="660" t="s">
        <v>254</v>
      </c>
      <c r="C83" s="638"/>
      <c r="D83" s="639"/>
      <c r="E83" s="682" t="s">
        <v>256</v>
      </c>
      <c r="F83" s="683"/>
      <c r="G83" s="683"/>
      <c r="H83" s="683"/>
      <c r="I83" s="683"/>
      <c r="J83" s="683"/>
      <c r="K83" s="683"/>
      <c r="L83" s="683"/>
      <c r="M83" s="683"/>
      <c r="N83" s="683"/>
      <c r="O83" s="683"/>
      <c r="P83" s="683"/>
      <c r="Q83" s="683"/>
      <c r="R83" s="684"/>
      <c r="S83" s="318" t="s">
        <v>251</v>
      </c>
      <c r="T83" s="717"/>
      <c r="U83" s="718"/>
      <c r="V83" s="718"/>
      <c r="W83" s="719"/>
    </row>
    <row r="84" spans="1:23" ht="14.45" customHeight="1" thickBot="1" x14ac:dyDescent="0.25">
      <c r="A84" s="577"/>
      <c r="B84" s="570"/>
      <c r="C84" s="571"/>
      <c r="D84" s="572"/>
      <c r="E84" s="323">
        <f>SUM(E73:E82)</f>
        <v>0</v>
      </c>
      <c r="F84" s="323">
        <f t="shared" ref="F84:R84" si="10">SUM(F73:F82)</f>
        <v>0</v>
      </c>
      <c r="G84" s="323">
        <f t="shared" si="10"/>
        <v>0</v>
      </c>
      <c r="H84" s="323">
        <f t="shared" si="10"/>
        <v>0</v>
      </c>
      <c r="I84" s="323">
        <f t="shared" si="10"/>
        <v>0</v>
      </c>
      <c r="J84" s="323">
        <f t="shared" si="10"/>
        <v>0</v>
      </c>
      <c r="K84" s="323">
        <f t="shared" si="10"/>
        <v>0</v>
      </c>
      <c r="L84" s="323">
        <f t="shared" si="10"/>
        <v>0</v>
      </c>
      <c r="M84" s="323">
        <f t="shared" si="10"/>
        <v>0</v>
      </c>
      <c r="N84" s="323">
        <f t="shared" si="10"/>
        <v>0</v>
      </c>
      <c r="O84" s="323">
        <f t="shared" si="10"/>
        <v>0</v>
      </c>
      <c r="P84" s="323">
        <f t="shared" si="10"/>
        <v>0</v>
      </c>
      <c r="Q84" s="323">
        <f t="shared" si="10"/>
        <v>0</v>
      </c>
      <c r="R84" s="323">
        <f t="shared" si="10"/>
        <v>0</v>
      </c>
      <c r="S84" s="312">
        <f>SUM(E84:R84)</f>
        <v>0</v>
      </c>
      <c r="T84" s="720"/>
      <c r="U84" s="721"/>
      <c r="V84" s="721"/>
      <c r="W84" s="722"/>
    </row>
    <row r="85" spans="1:23" ht="14.45" customHeight="1" thickBot="1" x14ac:dyDescent="0.25">
      <c r="A85" s="577"/>
      <c r="B85" s="573"/>
      <c r="C85" s="574"/>
      <c r="D85" s="575"/>
      <c r="E85" s="668"/>
      <c r="F85" s="669"/>
      <c r="G85" s="669"/>
      <c r="H85" s="669"/>
      <c r="I85" s="669"/>
      <c r="J85" s="669"/>
      <c r="K85" s="669"/>
      <c r="L85" s="669"/>
      <c r="M85" s="669"/>
      <c r="N85" s="669"/>
      <c r="O85" s="669"/>
      <c r="P85" s="669"/>
      <c r="Q85" s="669"/>
      <c r="R85" s="670"/>
      <c r="S85" s="705"/>
      <c r="T85" s="720"/>
      <c r="U85" s="721"/>
      <c r="V85" s="721"/>
      <c r="W85" s="722"/>
    </row>
    <row r="86" spans="1:23" ht="14.45" customHeight="1" x14ac:dyDescent="0.2">
      <c r="A86" s="316">
        <v>1</v>
      </c>
      <c r="B86" s="674" t="s">
        <v>253</v>
      </c>
      <c r="C86" s="675"/>
      <c r="D86" s="675"/>
      <c r="E86" s="344"/>
      <c r="F86" s="345"/>
      <c r="G86" s="345"/>
      <c r="H86" s="345"/>
      <c r="I86" s="345"/>
      <c r="J86" s="345"/>
      <c r="K86" s="345"/>
      <c r="L86" s="345"/>
      <c r="M86" s="345"/>
      <c r="N86" s="345"/>
      <c r="O86" s="345"/>
      <c r="P86" s="345"/>
      <c r="Q86" s="345"/>
      <c r="R86" s="346"/>
      <c r="S86" s="706"/>
      <c r="T86" s="720"/>
      <c r="U86" s="721"/>
      <c r="V86" s="721"/>
      <c r="W86" s="722"/>
    </row>
    <row r="87" spans="1:23" ht="14.45" customHeight="1" thickBot="1" x14ac:dyDescent="0.25">
      <c r="A87" s="332">
        <v>2</v>
      </c>
      <c r="B87" s="685" t="s">
        <v>261</v>
      </c>
      <c r="C87" s="686"/>
      <c r="D87" s="686"/>
      <c r="E87" s="347"/>
      <c r="F87" s="348"/>
      <c r="G87" s="348"/>
      <c r="H87" s="348"/>
      <c r="I87" s="348"/>
      <c r="J87" s="348"/>
      <c r="K87" s="348"/>
      <c r="L87" s="348"/>
      <c r="M87" s="348"/>
      <c r="N87" s="348"/>
      <c r="O87" s="348"/>
      <c r="P87" s="348"/>
      <c r="Q87" s="348"/>
      <c r="R87" s="349"/>
      <c r="S87" s="707"/>
      <c r="T87" s="720"/>
      <c r="U87" s="721"/>
      <c r="V87" s="721"/>
      <c r="W87" s="722"/>
    </row>
    <row r="88" spans="1:23" ht="14.45" customHeight="1" thickBot="1" x14ac:dyDescent="0.25">
      <c r="A88" s="333">
        <v>3</v>
      </c>
      <c r="B88" s="625" t="s">
        <v>252</v>
      </c>
      <c r="C88" s="626"/>
      <c r="D88" s="626"/>
      <c r="E88" s="350"/>
      <c r="F88" s="351"/>
      <c r="G88" s="351"/>
      <c r="H88" s="351"/>
      <c r="I88" s="351"/>
      <c r="J88" s="351"/>
      <c r="K88" s="351"/>
      <c r="L88" s="351"/>
      <c r="M88" s="351"/>
      <c r="N88" s="351"/>
      <c r="O88" s="351"/>
      <c r="P88" s="351"/>
      <c r="Q88" s="351"/>
      <c r="R88" s="352"/>
      <c r="S88" s="331"/>
      <c r="T88" s="720"/>
      <c r="U88" s="721"/>
      <c r="V88" s="721"/>
      <c r="W88" s="722"/>
    </row>
    <row r="89" spans="1:23" ht="18.75" customHeight="1" thickBot="1" x14ac:dyDescent="0.25">
      <c r="A89" s="326"/>
      <c r="B89" s="327"/>
      <c r="C89" s="327"/>
      <c r="D89" s="328"/>
      <c r="E89" s="682" t="s">
        <v>256</v>
      </c>
      <c r="F89" s="683"/>
      <c r="G89" s="683"/>
      <c r="H89" s="683"/>
      <c r="I89" s="683"/>
      <c r="J89" s="683"/>
      <c r="K89" s="683"/>
      <c r="L89" s="683"/>
      <c r="M89" s="683"/>
      <c r="N89" s="683"/>
      <c r="O89" s="683"/>
      <c r="P89" s="683"/>
      <c r="Q89" s="683"/>
      <c r="R89" s="684"/>
      <c r="S89" s="187" t="s">
        <v>251</v>
      </c>
      <c r="T89" s="720"/>
      <c r="U89" s="721"/>
      <c r="V89" s="721"/>
      <c r="W89" s="722"/>
    </row>
    <row r="90" spans="1:23" ht="14.45" customHeight="1" thickBot="1" x14ac:dyDescent="0.25">
      <c r="A90" s="329"/>
      <c r="B90" s="72"/>
      <c r="C90" s="72"/>
      <c r="D90" s="330"/>
      <c r="E90" s="323">
        <f>E84*E86*E87*E88</f>
        <v>0</v>
      </c>
      <c r="F90" s="323">
        <f t="shared" ref="F90:R90" si="11">F84*F86*F87*F88</f>
        <v>0</v>
      </c>
      <c r="G90" s="323">
        <f t="shared" si="11"/>
        <v>0</v>
      </c>
      <c r="H90" s="323">
        <f t="shared" si="11"/>
        <v>0</v>
      </c>
      <c r="I90" s="323">
        <f t="shared" si="11"/>
        <v>0</v>
      </c>
      <c r="J90" s="323">
        <f t="shared" si="11"/>
        <v>0</v>
      </c>
      <c r="K90" s="323">
        <f t="shared" si="11"/>
        <v>0</v>
      </c>
      <c r="L90" s="323">
        <f t="shared" si="11"/>
        <v>0</v>
      </c>
      <c r="M90" s="323">
        <f t="shared" si="11"/>
        <v>0</v>
      </c>
      <c r="N90" s="323">
        <f t="shared" si="11"/>
        <v>0</v>
      </c>
      <c r="O90" s="323">
        <f t="shared" si="11"/>
        <v>0</v>
      </c>
      <c r="P90" s="323">
        <f t="shared" si="11"/>
        <v>0</v>
      </c>
      <c r="Q90" s="323">
        <f t="shared" si="11"/>
        <v>0</v>
      </c>
      <c r="R90" s="323">
        <f t="shared" si="11"/>
        <v>0</v>
      </c>
      <c r="S90" s="317">
        <f>SUM(E90:R90)</f>
        <v>0</v>
      </c>
      <c r="T90" s="720"/>
      <c r="U90" s="721"/>
      <c r="V90" s="721"/>
      <c r="W90" s="722"/>
    </row>
    <row r="91" spans="1:23" ht="18.75" customHeight="1" thickBot="1" x14ac:dyDescent="0.25">
      <c r="A91" s="635" t="s">
        <v>293</v>
      </c>
      <c r="B91" s="636"/>
      <c r="C91" s="636"/>
      <c r="D91" s="637"/>
      <c r="E91" s="682" t="s">
        <v>258</v>
      </c>
      <c r="F91" s="683"/>
      <c r="G91" s="683"/>
      <c r="H91" s="683"/>
      <c r="I91" s="683"/>
      <c r="J91" s="683"/>
      <c r="K91" s="683"/>
      <c r="L91" s="683"/>
      <c r="M91" s="683"/>
      <c r="N91" s="683"/>
      <c r="O91" s="683"/>
      <c r="P91" s="683"/>
      <c r="Q91" s="683"/>
      <c r="R91" s="684"/>
      <c r="S91" s="697"/>
      <c r="T91" s="720"/>
      <c r="U91" s="721"/>
      <c r="V91" s="721"/>
      <c r="W91" s="722"/>
    </row>
    <row r="92" spans="1:23" ht="14.45" customHeight="1" thickBot="1" x14ac:dyDescent="0.25">
      <c r="A92" s="627" t="s">
        <v>294</v>
      </c>
      <c r="B92" s="628"/>
      <c r="C92" s="628"/>
      <c r="D92" s="629"/>
      <c r="E92" s="699">
        <f>S90</f>
        <v>0</v>
      </c>
      <c r="F92" s="700"/>
      <c r="G92" s="700"/>
      <c r="H92" s="700"/>
      <c r="I92" s="700"/>
      <c r="J92" s="700"/>
      <c r="K92" s="700"/>
      <c r="L92" s="700"/>
      <c r="M92" s="700"/>
      <c r="N92" s="700"/>
      <c r="O92" s="700"/>
      <c r="P92" s="700"/>
      <c r="Q92" s="700"/>
      <c r="R92" s="701"/>
      <c r="S92" s="698"/>
      <c r="T92" s="723"/>
      <c r="U92" s="724"/>
      <c r="V92" s="724"/>
      <c r="W92" s="725"/>
    </row>
    <row r="93" spans="1:23" ht="14.45" customHeight="1" x14ac:dyDescent="0.2"/>
    <row r="94" spans="1:23" ht="14.45" customHeight="1" thickBot="1" x14ac:dyDescent="0.25"/>
    <row r="95" spans="1:23" ht="14.45" customHeight="1" thickBot="1" x14ac:dyDescent="0.25">
      <c r="A95" s="596" t="s">
        <v>262</v>
      </c>
      <c r="B95" s="597"/>
      <c r="C95" s="598"/>
      <c r="E95" s="596" t="s">
        <v>260</v>
      </c>
      <c r="F95" s="597"/>
      <c r="G95" s="597"/>
      <c r="H95" s="597"/>
      <c r="I95" s="597"/>
      <c r="J95" s="597"/>
      <c r="K95" s="597"/>
      <c r="L95" s="597"/>
      <c r="M95" s="597"/>
      <c r="N95" s="597"/>
      <c r="O95" s="597"/>
      <c r="P95" s="597"/>
      <c r="Q95" s="597"/>
      <c r="R95" s="598"/>
    </row>
    <row r="96" spans="1:23" ht="14.45" customHeight="1" thickBot="1" x14ac:dyDescent="0.25">
      <c r="A96" s="654" t="s">
        <v>120</v>
      </c>
      <c r="B96" s="655"/>
      <c r="C96" s="321">
        <f>E31</f>
        <v>0</v>
      </c>
      <c r="E96" s="589">
        <f>C96+C97+C98</f>
        <v>0</v>
      </c>
      <c r="F96" s="647"/>
      <c r="G96" s="647"/>
      <c r="H96" s="647"/>
      <c r="I96" s="647"/>
      <c r="J96" s="647"/>
      <c r="K96" s="647"/>
      <c r="L96" s="647"/>
      <c r="M96" s="647"/>
      <c r="N96" s="647"/>
      <c r="O96" s="647"/>
      <c r="P96" s="647"/>
      <c r="Q96" s="647"/>
      <c r="R96" s="590"/>
    </row>
    <row r="97" spans="1:18" ht="14.45" customHeight="1" thickBot="1" x14ac:dyDescent="0.25">
      <c r="A97" s="656" t="s">
        <v>121</v>
      </c>
      <c r="B97" s="657"/>
      <c r="C97" s="319">
        <f>E61</f>
        <v>0</v>
      </c>
    </row>
    <row r="98" spans="1:18" ht="14.45" customHeight="1" thickBot="1" x14ac:dyDescent="0.25">
      <c r="A98" s="658" t="s">
        <v>223</v>
      </c>
      <c r="B98" s="659"/>
      <c r="C98" s="320">
        <f>E92</f>
        <v>0</v>
      </c>
      <c r="E98" s="596" t="s">
        <v>297</v>
      </c>
      <c r="F98" s="597"/>
      <c r="G98" s="597"/>
      <c r="H98" s="597"/>
      <c r="I98" s="597"/>
      <c r="J98" s="597"/>
      <c r="K98" s="597"/>
      <c r="L98" s="597"/>
      <c r="M98" s="597"/>
      <c r="N98" s="597"/>
      <c r="O98" s="597"/>
      <c r="P98" s="597"/>
      <c r="Q98" s="597"/>
      <c r="R98" s="598"/>
    </row>
    <row r="99" spans="1:18" ht="14.45" customHeight="1" thickBot="1" x14ac:dyDescent="0.25">
      <c r="E99" s="646">
        <f>IF(E96&gt;1250,1250,E96)</f>
        <v>0</v>
      </c>
      <c r="F99" s="647"/>
      <c r="G99" s="647"/>
      <c r="H99" s="647"/>
      <c r="I99" s="647"/>
      <c r="J99" s="647"/>
      <c r="K99" s="647"/>
      <c r="L99" s="647"/>
      <c r="M99" s="647"/>
      <c r="N99" s="647"/>
      <c r="O99" s="647"/>
      <c r="P99" s="647"/>
      <c r="Q99" s="647"/>
      <c r="R99" s="590"/>
    </row>
    <row r="100" spans="1:18" ht="30" customHeight="1" thickBot="1" x14ac:dyDescent="0.25"/>
    <row r="101" spans="1:18" ht="14.45" customHeight="1" thickBot="1" x14ac:dyDescent="0.25">
      <c r="A101" s="596" t="s">
        <v>296</v>
      </c>
      <c r="B101" s="644"/>
      <c r="C101" s="644"/>
      <c r="D101" s="644"/>
      <c r="E101" s="645"/>
      <c r="I101" s="596" t="s">
        <v>147</v>
      </c>
      <c r="J101" s="597"/>
      <c r="K101" s="597"/>
      <c r="L101" s="597"/>
      <c r="M101" s="597"/>
      <c r="N101" s="597"/>
      <c r="O101" s="598"/>
    </row>
    <row r="102" spans="1:18" ht="14.45" customHeight="1" thickBot="1" x14ac:dyDescent="0.25">
      <c r="A102" s="643" t="s">
        <v>292</v>
      </c>
      <c r="B102" s="644"/>
      <c r="C102" s="644"/>
      <c r="D102" s="645"/>
      <c r="E102" s="325">
        <v>1250</v>
      </c>
      <c r="I102" s="589" t="s">
        <v>98</v>
      </c>
      <c r="J102" s="590"/>
      <c r="K102" s="24"/>
      <c r="L102" s="589" t="s">
        <v>99</v>
      </c>
      <c r="M102" s="647"/>
      <c r="N102" s="648" t="s">
        <v>5</v>
      </c>
      <c r="O102" s="649"/>
    </row>
    <row r="103" spans="1:18" ht="14.45" customHeight="1" thickBot="1" x14ac:dyDescent="0.25">
      <c r="I103" s="599" t="s">
        <v>96</v>
      </c>
      <c r="J103" s="599" t="s">
        <v>97</v>
      </c>
      <c r="K103" s="653"/>
      <c r="L103" s="599" t="s">
        <v>96</v>
      </c>
      <c r="M103" s="687" t="s">
        <v>97</v>
      </c>
      <c r="N103" s="650"/>
      <c r="O103" s="651"/>
    </row>
    <row r="104" spans="1:18" ht="14.45" customHeight="1" x14ac:dyDescent="0.2">
      <c r="I104" s="652"/>
      <c r="J104" s="652"/>
      <c r="K104" s="653"/>
      <c r="L104" s="652"/>
      <c r="M104" s="688"/>
      <c r="N104" s="665"/>
      <c r="O104" s="666"/>
    </row>
    <row r="105" spans="1:18" ht="14.45" customHeight="1" x14ac:dyDescent="0.2">
      <c r="I105" s="196">
        <v>0</v>
      </c>
      <c r="J105" s="197">
        <v>19.899999999999999</v>
      </c>
      <c r="K105" s="100"/>
      <c r="L105" s="142">
        <f>E102*(I105/100)</f>
        <v>0</v>
      </c>
      <c r="M105" s="140">
        <f>E102*(J105/100)</f>
        <v>248.74999999999997</v>
      </c>
      <c r="N105" s="663" t="s">
        <v>17</v>
      </c>
      <c r="O105" s="667"/>
    </row>
    <row r="106" spans="1:18" ht="14.45" customHeight="1" x14ac:dyDescent="0.2">
      <c r="I106" s="196">
        <v>20</v>
      </c>
      <c r="J106" s="197">
        <v>39.9</v>
      </c>
      <c r="K106" s="100"/>
      <c r="L106" s="142">
        <f>E102*(I106/100)</f>
        <v>250</v>
      </c>
      <c r="M106" s="140">
        <f>E102*(J106/100)</f>
        <v>498.74999999999994</v>
      </c>
      <c r="N106" s="663" t="s">
        <v>18</v>
      </c>
      <c r="O106" s="664"/>
    </row>
    <row r="107" spans="1:18" ht="14.45" customHeight="1" x14ac:dyDescent="0.2">
      <c r="I107" s="196">
        <v>40</v>
      </c>
      <c r="J107" s="197">
        <v>59.9</v>
      </c>
      <c r="K107" s="100"/>
      <c r="L107" s="142">
        <f>E102*(I107/100)</f>
        <v>500</v>
      </c>
      <c r="M107" s="140">
        <f>E102*(J107/100)</f>
        <v>748.75</v>
      </c>
      <c r="N107" s="663" t="s">
        <v>51</v>
      </c>
      <c r="O107" s="664"/>
    </row>
    <row r="108" spans="1:18" x14ac:dyDescent="0.2">
      <c r="I108" s="196">
        <v>60</v>
      </c>
      <c r="J108" s="197">
        <v>79.900000000000006</v>
      </c>
      <c r="K108" s="100"/>
      <c r="L108" s="142">
        <f>E102*(I108/100)</f>
        <v>750</v>
      </c>
      <c r="M108" s="140">
        <f>E102*(J108/100)</f>
        <v>998.75</v>
      </c>
      <c r="N108" s="663" t="s">
        <v>19</v>
      </c>
      <c r="O108" s="664"/>
    </row>
    <row r="109" spans="1:18" ht="13.5" thickBot="1" x14ac:dyDescent="0.25">
      <c r="I109" s="198">
        <v>80</v>
      </c>
      <c r="J109" s="199">
        <v>100</v>
      </c>
      <c r="K109" s="101"/>
      <c r="L109" s="143">
        <f>E102*(I109/100)</f>
        <v>1000</v>
      </c>
      <c r="M109" s="141">
        <f>E102*(J109/100)</f>
        <v>1250</v>
      </c>
      <c r="N109" s="661" t="s">
        <v>20</v>
      </c>
      <c r="O109" s="662"/>
    </row>
    <row r="172" spans="1:8" ht="14.25" x14ac:dyDescent="0.2">
      <c r="A172" s="170"/>
      <c r="B172" s="170"/>
      <c r="C172" s="170"/>
      <c r="D172" s="170"/>
      <c r="E172" s="170"/>
      <c r="F172" s="170"/>
      <c r="G172" s="170"/>
      <c r="H172" s="170"/>
    </row>
    <row r="173" spans="1:8" ht="14.25" x14ac:dyDescent="0.2">
      <c r="A173" s="170"/>
      <c r="B173" s="170"/>
      <c r="C173" s="170"/>
      <c r="D173" s="170"/>
      <c r="E173" s="170"/>
      <c r="F173" s="170"/>
      <c r="G173" s="170"/>
      <c r="H173" s="170"/>
    </row>
    <row r="174" spans="1:8" ht="14.25" x14ac:dyDescent="0.2">
      <c r="A174" s="170"/>
      <c r="B174" s="170"/>
      <c r="C174" s="170"/>
      <c r="D174" s="170"/>
      <c r="E174" s="170"/>
      <c r="F174" s="170"/>
      <c r="G174" s="170"/>
      <c r="H174" s="170"/>
    </row>
    <row r="175" spans="1:8" ht="14.25" x14ac:dyDescent="0.2">
      <c r="A175" s="170"/>
      <c r="B175" s="170"/>
      <c r="C175" s="170"/>
      <c r="D175" s="170"/>
      <c r="E175" s="170"/>
      <c r="F175" s="170"/>
      <c r="G175" s="170"/>
      <c r="H175" s="170"/>
    </row>
    <row r="176" spans="1:8" ht="15.75" x14ac:dyDescent="0.2">
      <c r="A176" s="35"/>
      <c r="B176" s="41"/>
      <c r="C176" s="35"/>
      <c r="D176" s="35"/>
      <c r="E176" s="34"/>
      <c r="F176" s="34"/>
      <c r="G176" s="34"/>
      <c r="H176" s="34"/>
    </row>
    <row r="177" spans="1:1" x14ac:dyDescent="0.2">
      <c r="A177" s="6"/>
    </row>
    <row r="179" spans="1:1" ht="14.25" x14ac:dyDescent="0.2">
      <c r="A179" s="170"/>
    </row>
    <row r="180" spans="1:1" ht="14.25" x14ac:dyDescent="0.2">
      <c r="A180" s="170"/>
    </row>
    <row r="181" spans="1:1" ht="14.25" x14ac:dyDescent="0.2">
      <c r="A181" s="170"/>
    </row>
    <row r="182" spans="1:1" ht="14.25" x14ac:dyDescent="0.2">
      <c r="A182" s="170"/>
    </row>
  </sheetData>
  <protectedRanges>
    <protectedRange sqref="AE12:AH20 T12:W21 T73:W82 T42:W51" name="Range2_1"/>
    <protectedRange sqref="E42:R51 E73:R82 X12:AC20 E12:R21" name="Range1_1"/>
  </protectedRanges>
  <customSheetViews>
    <customSheetView guid="{92C8D754-EB7A-4578-B4E8-44A2B0F65C84}" scale="75" showPageBreaks="1" printArea="1" showRuler="0" topLeftCell="P1">
      <selection activeCell="AK8" sqref="AK8:AP36"/>
      <pageMargins left="0.75" right="0.75" top="1" bottom="1" header="0.5" footer="0.5"/>
      <pageSetup scale="38" orientation="landscape" r:id="rId1"/>
      <headerFooter alignWithMargins="0"/>
    </customSheetView>
    <customSheetView guid="{668B6A2C-8FEC-4623-A641-0D19175D19CC}" scale="75" printArea="1" showRuler="0" topLeftCell="P1">
      <selection activeCell="AK8" sqref="AK8:AP36"/>
      <pageMargins left="0.75" right="0.75" top="1" bottom="1" header="0.5" footer="0.5"/>
      <pageSetup scale="38" orientation="landscape" r:id="rId2"/>
      <headerFooter alignWithMargins="0"/>
    </customSheetView>
    <customSheetView guid="{43E387BF-4F6B-4C2C-97C0-CDB038711939}" scale="75" showRuler="0" topLeftCell="P1">
      <selection activeCell="AK8" sqref="AK8:AP36"/>
      <pageMargins left="0.75" right="0.75" top="1" bottom="1" header="0.5" footer="0.5"/>
      <pageSetup scale="38" orientation="landscape" r:id="rId3"/>
      <headerFooter alignWithMargins="0"/>
    </customSheetView>
  </customSheetViews>
  <phoneticPr fontId="3" type="noConversion"/>
  <printOptions horizontalCentered="1"/>
  <pageMargins left="0" right="0" top="0.25" bottom="0" header="0" footer="0"/>
  <pageSetup paperSize="3" scale="45" orientation="landscape" r:id="rId4"/>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indexed="47"/>
    <pageSetUpPr fitToPage="1"/>
  </sheetPr>
  <dimension ref="A1:R56"/>
  <sheetViews>
    <sheetView topLeftCell="C10" zoomScale="85" zoomScaleNormal="100" workbookViewId="0">
      <selection activeCell="G15" sqref="G15:H15"/>
    </sheetView>
  </sheetViews>
  <sheetFormatPr defaultRowHeight="12.75" x14ac:dyDescent="0.2"/>
  <cols>
    <col min="1" max="1" width="17.28515625" customWidth="1"/>
    <col min="2" max="2" width="91.140625" customWidth="1"/>
    <col min="3" max="5" width="17.140625" bestFit="1" customWidth="1"/>
    <col min="6" max="7" width="9.42578125" bestFit="1" customWidth="1"/>
    <col min="8" max="8" width="22.5703125" customWidth="1"/>
    <col min="9" max="11" width="31.7109375" customWidth="1"/>
    <col min="12" max="12" width="9" customWidth="1"/>
    <col min="13" max="14" width="0.42578125" hidden="1" customWidth="1"/>
    <col min="15" max="15" width="8.7109375" customWidth="1"/>
  </cols>
  <sheetData>
    <row r="1" spans="1:18" s="96" customFormat="1" ht="24.75" customHeight="1" thickBot="1" x14ac:dyDescent="0.25">
      <c r="A1" s="729" t="s">
        <v>114</v>
      </c>
      <c r="B1" s="730"/>
      <c r="C1" s="730"/>
      <c r="D1" s="730"/>
      <c r="E1" s="730"/>
      <c r="F1" s="730"/>
      <c r="G1" s="730"/>
      <c r="H1" s="730"/>
      <c r="I1" s="730"/>
      <c r="J1" s="730"/>
      <c r="K1" s="731"/>
    </row>
    <row r="2" spans="1:18" ht="25.5" customHeight="1" x14ac:dyDescent="0.2">
      <c r="A2" s="97" t="s">
        <v>100</v>
      </c>
      <c r="B2" s="10">
        <f>'WS-1 PROJECT SUMMARY'!A5</f>
        <v>0</v>
      </c>
      <c r="C2" s="10"/>
      <c r="D2" s="10"/>
      <c r="E2" s="31" t="s">
        <v>58</v>
      </c>
      <c r="F2" s="10"/>
      <c r="G2" s="31"/>
      <c r="H2" s="10" t="str">
        <f>'WS-1 PROJECT SUMMARY'!A2</f>
        <v xml:space="preserve">Name of Reviewer:                     Title:                  Agency: </v>
      </c>
      <c r="I2" s="10"/>
      <c r="J2" s="10"/>
      <c r="K2" s="11"/>
    </row>
    <row r="3" spans="1:18" ht="25.5" customHeight="1" x14ac:dyDescent="0.2">
      <c r="A3" s="98" t="s">
        <v>102</v>
      </c>
      <c r="B3" s="1">
        <f>'WS-1 PROJECT SUMMARY'!K5</f>
        <v>0</v>
      </c>
      <c r="C3" s="1"/>
      <c r="D3" s="1"/>
      <c r="E3" s="24" t="s">
        <v>59</v>
      </c>
      <c r="G3" s="24"/>
      <c r="H3" s="294">
        <f>'WS-1 PROJECT SUMMARY'!T3</f>
        <v>0</v>
      </c>
      <c r="I3" s="1"/>
      <c r="J3" s="1"/>
      <c r="K3" s="13"/>
    </row>
    <row r="4" spans="1:18" ht="25.5" customHeight="1" thickBot="1" x14ac:dyDescent="0.25">
      <c r="A4" s="99" t="s">
        <v>101</v>
      </c>
      <c r="B4" s="14">
        <f>'WS-1 PROJECT SUMMARY'!R5</f>
        <v>0</v>
      </c>
      <c r="C4" s="14"/>
      <c r="D4" s="14"/>
      <c r="E4" s="14"/>
      <c r="F4" s="14"/>
      <c r="G4" s="14"/>
      <c r="H4" s="14"/>
      <c r="I4" s="14"/>
      <c r="J4" s="14"/>
      <c r="K4" s="15"/>
    </row>
    <row r="5" spans="1:18" ht="12.75" customHeight="1" x14ac:dyDescent="0.2">
      <c r="A5" s="595" t="s">
        <v>41</v>
      </c>
      <c r="B5" s="602" t="s">
        <v>42</v>
      </c>
      <c r="C5" s="593" t="s">
        <v>49</v>
      </c>
      <c r="D5" s="606" t="s">
        <v>48</v>
      </c>
      <c r="E5" s="614" t="s">
        <v>57</v>
      </c>
      <c r="F5" s="616" t="s">
        <v>54</v>
      </c>
      <c r="G5" s="610" t="s">
        <v>44</v>
      </c>
      <c r="H5" s="611"/>
      <c r="I5" s="606" t="s">
        <v>45</v>
      </c>
      <c r="J5" s="606" t="s">
        <v>47</v>
      </c>
      <c r="K5" s="608" t="s">
        <v>46</v>
      </c>
      <c r="L5" s="4"/>
      <c r="M5" s="2"/>
      <c r="N5" s="2"/>
      <c r="O5" s="2"/>
    </row>
    <row r="6" spans="1:18" ht="27.75" customHeight="1" x14ac:dyDescent="0.2">
      <c r="A6" s="594"/>
      <c r="B6" s="603"/>
      <c r="C6" s="594"/>
      <c r="D6" s="594"/>
      <c r="E6" s="615"/>
      <c r="F6" s="615"/>
      <c r="G6" s="612"/>
      <c r="H6" s="613"/>
      <c r="I6" s="607"/>
      <c r="J6" s="607"/>
      <c r="K6" s="609"/>
      <c r="L6" s="5"/>
      <c r="M6" s="3"/>
      <c r="N6" s="3"/>
      <c r="O6" s="3"/>
    </row>
    <row r="7" spans="1:18" s="73" customFormat="1" ht="59.25" customHeight="1" x14ac:dyDescent="0.2">
      <c r="A7" s="61">
        <v>1</v>
      </c>
      <c r="B7" s="65" t="s">
        <v>23</v>
      </c>
      <c r="C7" s="336"/>
      <c r="D7" s="62">
        <v>5</v>
      </c>
      <c r="E7" s="62">
        <f t="shared" ref="E7:E29" si="0">C7*D7</f>
        <v>0</v>
      </c>
      <c r="F7" s="62"/>
      <c r="G7" s="604" t="s">
        <v>330</v>
      </c>
      <c r="H7" s="621"/>
      <c r="I7" s="221" t="s">
        <v>331</v>
      </c>
      <c r="J7" s="56" t="s">
        <v>332</v>
      </c>
      <c r="K7" s="234"/>
    </row>
    <row r="8" spans="1:18" s="73" customFormat="1" ht="59.25" customHeight="1" x14ac:dyDescent="0.2">
      <c r="A8" s="61">
        <f>A7+1</f>
        <v>2</v>
      </c>
      <c r="B8" s="66" t="s">
        <v>4</v>
      </c>
      <c r="C8" s="337"/>
      <c r="D8" s="62">
        <v>5</v>
      </c>
      <c r="E8" s="62">
        <f t="shared" si="0"/>
        <v>0</v>
      </c>
      <c r="F8" s="62"/>
      <c r="G8" s="619"/>
      <c r="H8" s="552"/>
      <c r="I8" s="229"/>
      <c r="J8" s="228"/>
      <c r="K8" s="214"/>
      <c r="P8" s="3"/>
      <c r="Q8" s="3"/>
      <c r="R8" s="3"/>
    </row>
    <row r="9" spans="1:18" s="73" customFormat="1" ht="59.25" customHeight="1" x14ac:dyDescent="0.2">
      <c r="A9" s="61">
        <f t="shared" ref="A9:A32" si="1">A8+1</f>
        <v>3</v>
      </c>
      <c r="B9" s="93" t="s">
        <v>24</v>
      </c>
      <c r="C9" s="337"/>
      <c r="D9" s="64">
        <v>5</v>
      </c>
      <c r="E9" s="64">
        <f t="shared" si="0"/>
        <v>0</v>
      </c>
      <c r="F9" s="64"/>
      <c r="G9" s="619"/>
      <c r="H9" s="552"/>
      <c r="I9" s="229"/>
      <c r="J9" s="228"/>
      <c r="K9" s="214"/>
      <c r="P9" s="3"/>
      <c r="Q9" s="3"/>
      <c r="R9" s="3"/>
    </row>
    <row r="10" spans="1:18" s="73" customFormat="1" ht="59.25" customHeight="1" x14ac:dyDescent="0.2">
      <c r="A10" s="61">
        <f t="shared" si="1"/>
        <v>4</v>
      </c>
      <c r="B10" s="94" t="s">
        <v>25</v>
      </c>
      <c r="C10" s="337"/>
      <c r="D10" s="64">
        <v>5</v>
      </c>
      <c r="E10" s="64">
        <f t="shared" si="0"/>
        <v>0</v>
      </c>
      <c r="F10" s="64"/>
      <c r="G10" s="619"/>
      <c r="H10" s="552"/>
      <c r="I10" s="229"/>
      <c r="J10" s="228"/>
      <c r="K10" s="214"/>
    </row>
    <row r="11" spans="1:18" s="73" customFormat="1" ht="59.25" customHeight="1" x14ac:dyDescent="0.2">
      <c r="A11" s="61">
        <f t="shared" si="1"/>
        <v>5</v>
      </c>
      <c r="B11" s="63" t="s">
        <v>26</v>
      </c>
      <c r="C11" s="337"/>
      <c r="D11" s="62">
        <v>5</v>
      </c>
      <c r="E11" s="64">
        <f t="shared" si="0"/>
        <v>0</v>
      </c>
      <c r="F11" s="56"/>
      <c r="G11" s="619"/>
      <c r="H11" s="552"/>
      <c r="I11" s="229"/>
      <c r="J11" s="228"/>
      <c r="K11" s="214"/>
    </row>
    <row r="12" spans="1:18" s="73" customFormat="1" ht="59.25" customHeight="1" x14ac:dyDescent="0.2">
      <c r="A12" s="61">
        <f t="shared" si="1"/>
        <v>6</v>
      </c>
      <c r="B12" s="93" t="s">
        <v>27</v>
      </c>
      <c r="C12" s="337"/>
      <c r="D12" s="62">
        <v>5</v>
      </c>
      <c r="E12" s="64">
        <f t="shared" si="0"/>
        <v>0</v>
      </c>
      <c r="F12" s="70"/>
      <c r="G12" s="619"/>
      <c r="H12" s="552"/>
      <c r="I12" s="229"/>
      <c r="J12" s="228"/>
      <c r="K12" s="214"/>
    </row>
    <row r="13" spans="1:18" s="73" customFormat="1" ht="59.25" customHeight="1" x14ac:dyDescent="0.2">
      <c r="A13" s="61">
        <f t="shared" si="1"/>
        <v>7</v>
      </c>
      <c r="B13" s="63" t="s">
        <v>28</v>
      </c>
      <c r="C13" s="337"/>
      <c r="D13" s="62">
        <v>5</v>
      </c>
      <c r="E13" s="64">
        <f t="shared" si="0"/>
        <v>0</v>
      </c>
      <c r="F13" s="62"/>
      <c r="G13" s="619"/>
      <c r="H13" s="552"/>
      <c r="I13" s="229"/>
      <c r="J13" s="228"/>
      <c r="K13" s="214"/>
    </row>
    <row r="14" spans="1:18" s="73" customFormat="1" ht="59.25" customHeight="1" x14ac:dyDescent="0.2">
      <c r="A14" s="61">
        <f t="shared" si="1"/>
        <v>8</v>
      </c>
      <c r="B14" s="63" t="s">
        <v>29</v>
      </c>
      <c r="C14" s="337"/>
      <c r="D14" s="62">
        <v>5</v>
      </c>
      <c r="E14" s="64">
        <f t="shared" si="0"/>
        <v>0</v>
      </c>
      <c r="F14" s="62"/>
      <c r="G14" s="619"/>
      <c r="H14" s="552"/>
      <c r="I14" s="229"/>
      <c r="J14" s="228"/>
      <c r="K14" s="214"/>
    </row>
    <row r="15" spans="1:18" s="73" customFormat="1" ht="59.25" customHeight="1" x14ac:dyDescent="0.2">
      <c r="A15" s="61">
        <f t="shared" si="1"/>
        <v>9</v>
      </c>
      <c r="B15" s="63" t="s">
        <v>30</v>
      </c>
      <c r="C15" s="337"/>
      <c r="D15" s="62">
        <v>5</v>
      </c>
      <c r="E15" s="64">
        <f t="shared" si="0"/>
        <v>0</v>
      </c>
      <c r="F15" s="62"/>
      <c r="G15" s="619"/>
      <c r="H15" s="552"/>
      <c r="I15" s="229"/>
      <c r="J15" s="228"/>
      <c r="K15" s="214"/>
    </row>
    <row r="16" spans="1:18" s="73" customFormat="1" ht="59.25" customHeight="1" x14ac:dyDescent="0.2">
      <c r="A16" s="61">
        <f t="shared" si="1"/>
        <v>10</v>
      </c>
      <c r="B16" s="63" t="s">
        <v>31</v>
      </c>
      <c r="C16" s="337"/>
      <c r="D16" s="62">
        <v>5</v>
      </c>
      <c r="E16" s="64">
        <f t="shared" si="0"/>
        <v>0</v>
      </c>
      <c r="F16" s="62"/>
      <c r="G16" s="619"/>
      <c r="H16" s="552"/>
      <c r="I16" s="229"/>
      <c r="J16" s="228"/>
      <c r="K16" s="214"/>
    </row>
    <row r="17" spans="1:12" s="73" customFormat="1" ht="59.25" customHeight="1" x14ac:dyDescent="0.2">
      <c r="A17" s="61">
        <f t="shared" si="1"/>
        <v>11</v>
      </c>
      <c r="B17" s="63" t="s">
        <v>236</v>
      </c>
      <c r="C17" s="337"/>
      <c r="D17" s="62">
        <v>5</v>
      </c>
      <c r="E17" s="64">
        <f t="shared" si="0"/>
        <v>0</v>
      </c>
      <c r="F17" s="62"/>
      <c r="G17" s="619"/>
      <c r="H17" s="552"/>
      <c r="I17" s="229"/>
      <c r="J17" s="228"/>
      <c r="K17" s="214"/>
    </row>
    <row r="18" spans="1:12" s="73" customFormat="1" ht="59.25" customHeight="1" x14ac:dyDescent="0.2">
      <c r="A18" s="61">
        <f t="shared" si="1"/>
        <v>12</v>
      </c>
      <c r="B18" s="69" t="s">
        <v>32</v>
      </c>
      <c r="C18" s="337"/>
      <c r="D18" s="62">
        <v>5</v>
      </c>
      <c r="E18" s="64">
        <f t="shared" si="0"/>
        <v>0</v>
      </c>
      <c r="F18" s="62"/>
      <c r="G18" s="619"/>
      <c r="H18" s="552"/>
      <c r="I18" s="229"/>
      <c r="J18" s="228"/>
      <c r="K18" s="214"/>
    </row>
    <row r="19" spans="1:12" s="73" customFormat="1" ht="59.25" customHeight="1" x14ac:dyDescent="0.2">
      <c r="A19" s="61">
        <f t="shared" si="1"/>
        <v>13</v>
      </c>
      <c r="B19" s="68" t="s">
        <v>33</v>
      </c>
      <c r="C19" s="337"/>
      <c r="D19" s="62">
        <v>5</v>
      </c>
      <c r="E19" s="64">
        <f t="shared" si="0"/>
        <v>0</v>
      </c>
      <c r="F19" s="62"/>
      <c r="G19" s="619"/>
      <c r="H19" s="552"/>
      <c r="I19" s="229"/>
      <c r="J19" s="228"/>
      <c r="K19" s="214"/>
    </row>
    <row r="20" spans="1:12" s="73" customFormat="1" ht="59.25" customHeight="1" x14ac:dyDescent="0.2">
      <c r="A20" s="61">
        <f t="shared" si="1"/>
        <v>14</v>
      </c>
      <c r="B20" s="63" t="s">
        <v>225</v>
      </c>
      <c r="C20" s="337"/>
      <c r="D20" s="62">
        <v>5</v>
      </c>
      <c r="E20" s="64">
        <f t="shared" si="0"/>
        <v>0</v>
      </c>
      <c r="F20" s="62"/>
      <c r="G20" s="619"/>
      <c r="H20" s="552"/>
      <c r="I20" s="229"/>
      <c r="J20" s="228"/>
      <c r="K20" s="214"/>
    </row>
    <row r="21" spans="1:12" s="73" customFormat="1" ht="59.25" customHeight="1" x14ac:dyDescent="0.2">
      <c r="A21" s="61">
        <f t="shared" si="1"/>
        <v>15</v>
      </c>
      <c r="B21" s="68" t="s">
        <v>205</v>
      </c>
      <c r="C21" s="337"/>
      <c r="D21" s="62">
        <v>5</v>
      </c>
      <c r="E21" s="64">
        <f t="shared" si="0"/>
        <v>0</v>
      </c>
      <c r="F21" s="62"/>
      <c r="G21" s="619"/>
      <c r="H21" s="552"/>
      <c r="I21" s="229"/>
      <c r="J21" s="228"/>
      <c r="K21" s="214"/>
    </row>
    <row r="22" spans="1:12" s="73" customFormat="1" ht="59.25" customHeight="1" x14ac:dyDescent="0.2">
      <c r="A22" s="61">
        <f t="shared" si="1"/>
        <v>16</v>
      </c>
      <c r="B22" s="63" t="s">
        <v>206</v>
      </c>
      <c r="C22" s="337"/>
      <c r="D22" s="62">
        <v>5</v>
      </c>
      <c r="E22" s="64">
        <f t="shared" si="0"/>
        <v>0</v>
      </c>
      <c r="F22" s="62"/>
      <c r="G22" s="619"/>
      <c r="H22" s="552"/>
      <c r="I22" s="229"/>
      <c r="J22" s="228"/>
      <c r="K22" s="214"/>
    </row>
    <row r="23" spans="1:12" s="73" customFormat="1" ht="59.25" customHeight="1" x14ac:dyDescent="0.2">
      <c r="A23" s="61">
        <f t="shared" si="1"/>
        <v>17</v>
      </c>
      <c r="B23" s="63" t="s">
        <v>207</v>
      </c>
      <c r="C23" s="337"/>
      <c r="D23" s="62">
        <v>5</v>
      </c>
      <c r="E23" s="64">
        <f t="shared" si="0"/>
        <v>0</v>
      </c>
      <c r="F23" s="62"/>
      <c r="G23" s="619"/>
      <c r="H23" s="552"/>
      <c r="I23" s="229"/>
      <c r="J23" s="228"/>
      <c r="K23" s="214"/>
    </row>
    <row r="24" spans="1:12" s="73" customFormat="1" ht="59.25" customHeight="1" x14ac:dyDescent="0.2">
      <c r="A24" s="61">
        <f t="shared" si="1"/>
        <v>18</v>
      </c>
      <c r="B24" s="63" t="s">
        <v>208</v>
      </c>
      <c r="C24" s="337"/>
      <c r="D24" s="62">
        <v>5</v>
      </c>
      <c r="E24" s="64">
        <f t="shared" si="0"/>
        <v>0</v>
      </c>
      <c r="F24" s="62"/>
      <c r="G24" s="782"/>
      <c r="H24" s="620"/>
      <c r="I24" s="229"/>
      <c r="J24" s="228"/>
      <c r="K24" s="214"/>
    </row>
    <row r="25" spans="1:12" s="73" customFormat="1" ht="59.25" customHeight="1" x14ac:dyDescent="0.2">
      <c r="A25" s="61">
        <f t="shared" si="1"/>
        <v>19</v>
      </c>
      <c r="B25" s="63" t="s">
        <v>209</v>
      </c>
      <c r="C25" s="337"/>
      <c r="D25" s="62">
        <v>5</v>
      </c>
      <c r="E25" s="64">
        <f t="shared" si="0"/>
        <v>0</v>
      </c>
      <c r="F25" s="62"/>
      <c r="G25" s="619"/>
      <c r="H25" s="552"/>
      <c r="I25" s="229"/>
      <c r="J25" s="228"/>
      <c r="K25" s="214"/>
    </row>
    <row r="26" spans="1:12" s="73" customFormat="1" ht="59.25" customHeight="1" x14ac:dyDescent="0.2">
      <c r="A26" s="61">
        <f t="shared" si="1"/>
        <v>20</v>
      </c>
      <c r="B26" s="95" t="s">
        <v>210</v>
      </c>
      <c r="C26" s="337"/>
      <c r="D26" s="62">
        <v>5</v>
      </c>
      <c r="E26" s="64">
        <f t="shared" si="0"/>
        <v>0</v>
      </c>
      <c r="F26" s="62"/>
      <c r="G26" s="619"/>
      <c r="H26" s="552"/>
      <c r="I26" s="229"/>
      <c r="J26" s="228"/>
      <c r="K26" s="214"/>
    </row>
    <row r="27" spans="1:12" s="73" customFormat="1" ht="59.25" customHeight="1" x14ac:dyDescent="0.2">
      <c r="A27" s="61">
        <f t="shared" si="1"/>
        <v>21</v>
      </c>
      <c r="B27" s="63" t="s">
        <v>220</v>
      </c>
      <c r="C27" s="337"/>
      <c r="D27" s="62">
        <v>5</v>
      </c>
      <c r="E27" s="64">
        <f t="shared" si="0"/>
        <v>0</v>
      </c>
      <c r="F27" s="62"/>
      <c r="G27" s="619"/>
      <c r="H27" s="552"/>
      <c r="I27" s="229"/>
      <c r="J27" s="228"/>
      <c r="K27" s="214"/>
    </row>
    <row r="28" spans="1:12" s="73" customFormat="1" ht="59.25" customHeight="1" x14ac:dyDescent="0.2">
      <c r="A28" s="61">
        <f t="shared" si="1"/>
        <v>22</v>
      </c>
      <c r="B28" s="63" t="s">
        <v>211</v>
      </c>
      <c r="C28" s="337"/>
      <c r="D28" s="62">
        <v>5</v>
      </c>
      <c r="E28" s="62">
        <f t="shared" si="0"/>
        <v>0</v>
      </c>
      <c r="F28" s="62"/>
      <c r="G28" s="619"/>
      <c r="H28" s="552"/>
      <c r="I28" s="229"/>
      <c r="J28" s="228"/>
      <c r="K28" s="214"/>
    </row>
    <row r="29" spans="1:12" s="73" customFormat="1" ht="59.25" customHeight="1" x14ac:dyDescent="0.2">
      <c r="A29" s="61">
        <f t="shared" si="1"/>
        <v>23</v>
      </c>
      <c r="B29" s="63" t="s">
        <v>34</v>
      </c>
      <c r="C29" s="337"/>
      <c r="D29" s="62">
        <v>5</v>
      </c>
      <c r="E29" s="62">
        <f t="shared" si="0"/>
        <v>0</v>
      </c>
      <c r="F29" s="62"/>
      <c r="G29" s="619"/>
      <c r="H29" s="552"/>
      <c r="I29" s="229"/>
      <c r="J29" s="228"/>
      <c r="K29" s="214"/>
      <c r="L29" s="29"/>
    </row>
    <row r="30" spans="1:12" s="73" customFormat="1" ht="59.25" customHeight="1" x14ac:dyDescent="0.2">
      <c r="A30" s="61">
        <f t="shared" si="1"/>
        <v>24</v>
      </c>
      <c r="B30" s="71" t="s">
        <v>35</v>
      </c>
      <c r="C30" s="337"/>
      <c r="D30" s="67">
        <v>5</v>
      </c>
      <c r="E30" s="67">
        <f>C30*D30</f>
        <v>0</v>
      </c>
      <c r="F30" s="67"/>
      <c r="G30" s="619"/>
      <c r="H30" s="552"/>
      <c r="I30" s="229"/>
      <c r="J30" s="228"/>
      <c r="K30" s="214"/>
    </row>
    <row r="31" spans="1:12" s="73" customFormat="1" ht="59.25" customHeight="1" x14ac:dyDescent="0.2">
      <c r="A31" s="61">
        <f t="shared" si="1"/>
        <v>25</v>
      </c>
      <c r="B31" s="71" t="s">
        <v>221</v>
      </c>
      <c r="C31" s="337"/>
      <c r="D31" s="67">
        <v>5</v>
      </c>
      <c r="E31" s="67">
        <f>C31*D31</f>
        <v>0</v>
      </c>
      <c r="F31" s="67"/>
      <c r="G31" s="619"/>
      <c r="H31" s="552"/>
      <c r="I31" s="249"/>
      <c r="J31" s="250"/>
      <c r="K31" s="251"/>
    </row>
    <row r="32" spans="1:12" s="73" customFormat="1" ht="59.25" customHeight="1" thickBot="1" x14ac:dyDescent="0.25">
      <c r="A32" s="61">
        <f t="shared" si="1"/>
        <v>26</v>
      </c>
      <c r="B32" s="106" t="s">
        <v>36</v>
      </c>
      <c r="C32" s="105"/>
      <c r="D32" s="105">
        <v>5</v>
      </c>
      <c r="E32" s="105">
        <f>C32*D32</f>
        <v>0</v>
      </c>
      <c r="F32" s="105"/>
      <c r="G32" s="732"/>
      <c r="H32" s="623"/>
      <c r="I32" s="238"/>
      <c r="J32" s="231"/>
      <c r="K32" s="232"/>
    </row>
    <row r="33" spans="1:12" x14ac:dyDescent="0.2">
      <c r="A33" s="367"/>
      <c r="B33" s="364"/>
      <c r="C33" s="365"/>
      <c r="D33" s="365"/>
      <c r="E33" s="365"/>
      <c r="F33" s="365"/>
      <c r="G33" s="365"/>
      <c r="H33" s="338"/>
      <c r="I33" s="338"/>
      <c r="J33" s="338"/>
      <c r="K33" s="338"/>
      <c r="L33" s="16"/>
    </row>
    <row r="34" spans="1:12" ht="21" customHeight="1" thickBot="1" x14ac:dyDescent="0.25">
      <c r="A34" s="21"/>
      <c r="C34" s="59"/>
      <c r="D34" s="59"/>
      <c r="E34" s="59"/>
      <c r="F34" s="59"/>
      <c r="G34" s="16"/>
      <c r="H34" s="16"/>
      <c r="I34" s="16"/>
      <c r="J34" s="16"/>
      <c r="K34" s="16"/>
    </row>
    <row r="35" spans="1:12" ht="21" customHeight="1" thickBot="1" x14ac:dyDescent="0.25">
      <c r="A35" s="21"/>
      <c r="B35" s="112" t="s">
        <v>90</v>
      </c>
      <c r="C35" s="130"/>
      <c r="D35" s="131">
        <f>SUM(D7:D32)</f>
        <v>130</v>
      </c>
      <c r="E35" s="82"/>
      <c r="F35" s="59"/>
      <c r="G35" s="16"/>
      <c r="H35" s="16"/>
      <c r="I35" s="16"/>
      <c r="J35" s="16"/>
      <c r="K35" s="16"/>
    </row>
    <row r="36" spans="1:12" ht="21" customHeight="1" thickBot="1" x14ac:dyDescent="0.25">
      <c r="A36" s="21"/>
      <c r="B36" s="112" t="s">
        <v>109</v>
      </c>
      <c r="C36" s="131"/>
      <c r="D36" s="131">
        <f>SUMIF(C7:C32,"&gt;0",D7:D32)</f>
        <v>0</v>
      </c>
      <c r="E36" s="83"/>
      <c r="F36" s="59"/>
      <c r="G36" s="16"/>
      <c r="H36" s="16"/>
      <c r="I36" s="16"/>
      <c r="J36" s="16"/>
      <c r="K36" s="16"/>
    </row>
    <row r="37" spans="1:12" ht="21" customHeight="1" thickBot="1" x14ac:dyDescent="0.25">
      <c r="A37" s="21"/>
      <c r="B37" s="112" t="s">
        <v>110</v>
      </c>
      <c r="C37" s="131"/>
      <c r="D37" s="131">
        <f>SUMIF(C7:C32,"=0",D7:D32)</f>
        <v>0</v>
      </c>
      <c r="E37" s="83"/>
      <c r="F37" s="59"/>
      <c r="G37" s="16"/>
      <c r="H37" s="16"/>
      <c r="I37" s="16"/>
      <c r="J37" s="16"/>
      <c r="K37" s="16"/>
    </row>
    <row r="38" spans="1:12" ht="21" customHeight="1" thickBot="1" x14ac:dyDescent="0.25">
      <c r="A38" s="21"/>
      <c r="B38" s="113" t="s">
        <v>6</v>
      </c>
      <c r="C38" s="131"/>
      <c r="D38" s="131">
        <f>D35*5</f>
        <v>650</v>
      </c>
      <c r="E38" s="83"/>
      <c r="F38" s="59"/>
      <c r="G38" s="16"/>
      <c r="H38" s="16"/>
      <c r="I38" s="16"/>
      <c r="J38" s="16"/>
      <c r="K38" s="16"/>
    </row>
    <row r="39" spans="1:12" ht="21" customHeight="1" thickBot="1" x14ac:dyDescent="0.25">
      <c r="A39" s="21"/>
      <c r="B39" s="112" t="s">
        <v>91</v>
      </c>
      <c r="C39" s="131">
        <f>COUNTIF(C7:C32, "&gt;0")</f>
        <v>0</v>
      </c>
      <c r="D39" s="131"/>
      <c r="E39" s="83"/>
      <c r="F39" s="59"/>
      <c r="G39" s="16"/>
      <c r="H39" s="16"/>
      <c r="I39" s="16"/>
      <c r="J39" s="16"/>
      <c r="K39" s="16"/>
    </row>
    <row r="40" spans="1:12" ht="21" customHeight="1" thickBot="1" x14ac:dyDescent="0.25">
      <c r="A40" s="21"/>
      <c r="B40" s="112" t="s">
        <v>92</v>
      </c>
      <c r="C40" s="131">
        <f>COUNTIF(C7:C32, "0")</f>
        <v>0</v>
      </c>
      <c r="D40" s="131"/>
      <c r="E40" s="83"/>
      <c r="F40" s="59"/>
      <c r="G40" s="16"/>
      <c r="H40" s="16"/>
      <c r="I40" s="16"/>
      <c r="J40" s="16"/>
      <c r="K40" s="16"/>
    </row>
    <row r="41" spans="1:12" ht="21" customHeight="1" thickBot="1" x14ac:dyDescent="0.25">
      <c r="A41" s="21"/>
      <c r="B41" s="114" t="s">
        <v>7</v>
      </c>
      <c r="C41" s="132" t="e">
        <f>SUM(C39/(C39+C40))</f>
        <v>#DIV/0!</v>
      </c>
      <c r="D41" s="131"/>
      <c r="E41" s="83"/>
      <c r="F41" s="59"/>
      <c r="G41" s="16"/>
      <c r="H41" s="16"/>
      <c r="I41" s="16"/>
      <c r="J41" s="16"/>
      <c r="K41" s="16"/>
    </row>
    <row r="42" spans="1:12" ht="21" customHeight="1" thickBot="1" x14ac:dyDescent="0.25">
      <c r="A42" s="21"/>
      <c r="B42" s="114" t="s">
        <v>94</v>
      </c>
      <c r="C42" s="132"/>
      <c r="D42" s="131" t="e">
        <f>SUM(D36/C39)</f>
        <v>#DIV/0!</v>
      </c>
      <c r="E42" s="83"/>
      <c r="F42" s="59"/>
      <c r="G42" s="16"/>
      <c r="H42" s="16"/>
      <c r="I42" s="16"/>
      <c r="J42" s="16"/>
      <c r="K42" s="16"/>
    </row>
    <row r="43" spans="1:12" ht="21" customHeight="1" thickBot="1" x14ac:dyDescent="0.25">
      <c r="A43" s="21"/>
      <c r="B43" s="110" t="s">
        <v>93</v>
      </c>
      <c r="C43" s="133"/>
      <c r="D43" s="144" t="str">
        <f>IF(C40=0,"0",D37/C40)</f>
        <v>0</v>
      </c>
      <c r="E43" s="83"/>
      <c r="F43" s="59"/>
      <c r="G43" s="16"/>
      <c r="H43" s="16"/>
      <c r="I43" s="16"/>
      <c r="J43" s="16"/>
      <c r="K43" s="16"/>
    </row>
    <row r="44" spans="1:12" ht="21" customHeight="1" thickBot="1" x14ac:dyDescent="0.25">
      <c r="A44" s="21"/>
      <c r="E44" s="83"/>
      <c r="F44" s="59"/>
      <c r="G44" s="16"/>
      <c r="H44" s="16"/>
      <c r="I44" s="16"/>
      <c r="J44" s="16"/>
      <c r="K44" s="16"/>
    </row>
    <row r="45" spans="1:12" ht="21" customHeight="1" thickBot="1" x14ac:dyDescent="0.25">
      <c r="A45" s="24"/>
      <c r="B45" s="36" t="s">
        <v>8</v>
      </c>
      <c r="C45" s="37"/>
      <c r="D45" s="37"/>
      <c r="E45" s="130">
        <f>SUM(E7:E32)</f>
        <v>0</v>
      </c>
      <c r="F45" s="59"/>
      <c r="G45" s="16"/>
      <c r="H45" s="16"/>
      <c r="I45" s="16"/>
      <c r="J45" s="16"/>
      <c r="K45" s="16"/>
    </row>
    <row r="46" spans="1:12" ht="21" customHeight="1" thickBot="1" x14ac:dyDescent="0.25">
      <c r="B46" s="36" t="s">
        <v>95</v>
      </c>
      <c r="C46" s="37"/>
      <c r="D46" s="37"/>
      <c r="E46" s="145" t="e">
        <f>(((E45/C41)-E45))*(D43/D42)</f>
        <v>#DIV/0!</v>
      </c>
      <c r="F46" s="59"/>
      <c r="G46" s="16"/>
      <c r="H46" s="16"/>
      <c r="I46" s="16"/>
      <c r="J46" s="16"/>
      <c r="K46" s="16"/>
    </row>
    <row r="47" spans="1:12" ht="21" customHeight="1" thickBot="1" x14ac:dyDescent="0.25">
      <c r="B47" s="86" t="s">
        <v>9</v>
      </c>
      <c r="C47" s="87"/>
      <c r="D47" s="87"/>
      <c r="E47" s="146">
        <f>IF(E45&gt;0, E45+E46, 0)</f>
        <v>0</v>
      </c>
      <c r="F47" s="59"/>
      <c r="G47" s="16"/>
      <c r="H47" s="16"/>
      <c r="I47" s="16"/>
      <c r="J47" s="16"/>
      <c r="K47" s="16"/>
    </row>
    <row r="48" spans="1:12" ht="21" customHeight="1" thickBot="1" x14ac:dyDescent="0.25">
      <c r="A48" s="81"/>
      <c r="F48" s="59"/>
      <c r="G48" s="16"/>
      <c r="H48" s="16"/>
      <c r="I48" s="16"/>
      <c r="J48" s="16"/>
      <c r="K48" s="16"/>
    </row>
    <row r="49" spans="1:12" ht="20.25" customHeight="1" thickBot="1" x14ac:dyDescent="0.25">
      <c r="A49" s="21"/>
      <c r="C49" s="596" t="s">
        <v>232</v>
      </c>
      <c r="D49" s="597"/>
      <c r="E49" s="597"/>
      <c r="F49" s="597"/>
      <c r="G49" s="597"/>
      <c r="H49" s="598"/>
      <c r="L49" s="16"/>
    </row>
    <row r="50" spans="1:12" ht="20.25" customHeight="1" thickBot="1" x14ac:dyDescent="0.25">
      <c r="A50" s="21"/>
      <c r="B50" s="81"/>
      <c r="C50" s="589" t="s">
        <v>98</v>
      </c>
      <c r="D50" s="590"/>
      <c r="E50" s="24"/>
      <c r="F50" s="589" t="s">
        <v>99</v>
      </c>
      <c r="G50" s="590"/>
      <c r="H50" s="599" t="s">
        <v>5</v>
      </c>
      <c r="L50" s="16"/>
    </row>
    <row r="51" spans="1:12" s="18" customFormat="1" ht="25.5" x14ac:dyDescent="0.2">
      <c r="A51" s="91"/>
      <c r="C51" s="135" t="s">
        <v>96</v>
      </c>
      <c r="D51" s="115" t="s">
        <v>97</v>
      </c>
      <c r="E51" s="109"/>
      <c r="F51" s="139" t="s">
        <v>96</v>
      </c>
      <c r="G51" s="135" t="s">
        <v>97</v>
      </c>
      <c r="H51" s="617" t="s">
        <v>5</v>
      </c>
      <c r="L51" s="77"/>
    </row>
    <row r="52" spans="1:12" ht="19.5" customHeight="1" x14ac:dyDescent="0.2">
      <c r="A52" s="21"/>
      <c r="B52" s="88"/>
      <c r="C52" s="196">
        <v>0</v>
      </c>
      <c r="D52" s="197">
        <v>19.899999999999999</v>
      </c>
      <c r="E52" s="100"/>
      <c r="F52" s="140">
        <f t="shared" ref="F52:G56" si="2">($D$36+$D$37)*5*C52/100</f>
        <v>0</v>
      </c>
      <c r="G52" s="142">
        <f t="shared" si="2"/>
        <v>0</v>
      </c>
      <c r="H52" s="137" t="s">
        <v>17</v>
      </c>
      <c r="K52" s="16"/>
    </row>
    <row r="53" spans="1:12" ht="19.5" customHeight="1" x14ac:dyDescent="0.2">
      <c r="A53" s="21"/>
      <c r="B53" s="89"/>
      <c r="C53" s="196">
        <v>20</v>
      </c>
      <c r="D53" s="197">
        <v>39.9</v>
      </c>
      <c r="E53" s="100"/>
      <c r="F53" s="140">
        <f t="shared" si="2"/>
        <v>0</v>
      </c>
      <c r="G53" s="142">
        <f t="shared" si="2"/>
        <v>0</v>
      </c>
      <c r="H53" s="137" t="s">
        <v>18</v>
      </c>
      <c r="K53" s="16"/>
    </row>
    <row r="54" spans="1:12" ht="19.5" customHeight="1" x14ac:dyDescent="0.2">
      <c r="A54" s="21"/>
      <c r="B54" s="89"/>
      <c r="C54" s="196">
        <v>40</v>
      </c>
      <c r="D54" s="197">
        <v>59.9</v>
      </c>
      <c r="E54" s="100"/>
      <c r="F54" s="140">
        <f t="shared" si="2"/>
        <v>0</v>
      </c>
      <c r="G54" s="142">
        <f t="shared" si="2"/>
        <v>0</v>
      </c>
      <c r="H54" s="137" t="s">
        <v>51</v>
      </c>
      <c r="K54" s="16"/>
    </row>
    <row r="55" spans="1:12" ht="19.5" customHeight="1" x14ac:dyDescent="0.2">
      <c r="B55" s="89"/>
      <c r="C55" s="196">
        <v>60</v>
      </c>
      <c r="D55" s="197">
        <v>79.900000000000006</v>
      </c>
      <c r="E55" s="100"/>
      <c r="F55" s="140">
        <f t="shared" si="2"/>
        <v>0</v>
      </c>
      <c r="G55" s="142">
        <f t="shared" si="2"/>
        <v>0</v>
      </c>
      <c r="H55" s="137" t="s">
        <v>19</v>
      </c>
      <c r="K55" s="16"/>
    </row>
    <row r="56" spans="1:12" ht="19.5" customHeight="1" thickBot="1" x14ac:dyDescent="0.25">
      <c r="B56" s="90"/>
      <c r="C56" s="198">
        <v>80</v>
      </c>
      <c r="D56" s="199">
        <v>100</v>
      </c>
      <c r="E56" s="101"/>
      <c r="F56" s="141">
        <f t="shared" si="2"/>
        <v>0</v>
      </c>
      <c r="G56" s="143">
        <f t="shared" si="2"/>
        <v>0</v>
      </c>
      <c r="H56" s="138" t="s">
        <v>20</v>
      </c>
      <c r="K56" s="16"/>
    </row>
  </sheetData>
  <protectedRanges>
    <protectedRange sqref="F7:K32" name="Range2"/>
    <protectedRange sqref="C7:C32" name="Range1"/>
  </protectedRanges>
  <customSheetViews>
    <customSheetView guid="{92C8D754-EB7A-4578-B4E8-44A2B0F65C84}" scale="75" fitToPage="1" hiddenRows="1" hiddenColumns="1" showRuler="0">
      <selection activeCell="N8" sqref="N8:O9"/>
      <pageMargins left="0.75" right="0.75" top="1" bottom="1" header="0.5" footer="0.5"/>
      <pageSetup scale="41" orientation="landscape" horizontalDpi="4294967293" r:id="rId1"/>
      <headerFooter alignWithMargins="0"/>
    </customSheetView>
    <customSheetView guid="{668B6A2C-8FEC-4623-A641-0D19175D19CC}" scale="75" fitToPage="1" hiddenRows="1" hiddenColumns="1" showRuler="0">
      <selection activeCell="N8" sqref="N8:O9"/>
      <pageMargins left="0.75" right="0.75" top="1" bottom="1" header="0.5" footer="0.5"/>
      <pageSetup scale="41" orientation="landscape" horizontalDpi="4294967293" r:id="rId2"/>
      <headerFooter alignWithMargins="0"/>
    </customSheetView>
    <customSheetView guid="{43E387BF-4F6B-4C2C-97C0-CDB038711939}" scale="75" fitToPage="1" hiddenRows="1" hiddenColumns="1" showRuler="0" topLeftCell="A37">
      <selection activeCell="J71" sqref="J71"/>
      <pageMargins left="0.75" right="0.75" top="1" bottom="1" header="0.5" footer="0.5"/>
      <pageSetup scale="41" orientation="landscape" horizontalDpi="4294967293" r:id="rId3"/>
      <headerFooter alignWithMargins="0"/>
    </customSheetView>
  </customSheetViews>
  <phoneticPr fontId="3" type="noConversion"/>
  <printOptions horizontalCentered="1"/>
  <pageMargins left="0.75" right="0.75" top="1" bottom="1" header="0.5" footer="0.5"/>
  <pageSetup paperSize="3" scale="40" orientation="portrait" r:id="rId4"/>
  <headerFooter alignWithMargins="0"/>
  <legacy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indexed="31"/>
    <pageSetUpPr fitToPage="1"/>
  </sheetPr>
  <dimension ref="A1:T122"/>
  <sheetViews>
    <sheetView zoomScale="65" zoomScaleNormal="100" workbookViewId="0">
      <pane xSplit="5" ySplit="5" topLeftCell="F91" activePane="bottomRight" state="frozen"/>
      <selection pane="topRight" activeCell="F1" sqref="F1"/>
      <selection pane="bottomLeft" activeCell="A6" sqref="A6"/>
      <selection pane="bottomRight" activeCell="B97" sqref="B97:D97"/>
    </sheetView>
  </sheetViews>
  <sheetFormatPr defaultRowHeight="12.75" x14ac:dyDescent="0.2"/>
  <cols>
    <col min="1" max="1" width="21.85546875" customWidth="1"/>
    <col min="2" max="2" width="11.28515625" customWidth="1"/>
    <col min="4" max="5" width="15.85546875" customWidth="1"/>
    <col min="6" max="6" width="47.42578125" customWidth="1"/>
    <col min="7" max="7" width="36.140625" customWidth="1"/>
    <col min="8" max="8" width="37.28515625" customWidth="1"/>
    <col min="9" max="9" width="36.7109375" customWidth="1"/>
  </cols>
  <sheetData>
    <row r="1" spans="1:20" s="96" customFormat="1" ht="35.25" customHeight="1" thickBot="1" x14ac:dyDescent="0.25">
      <c r="A1" s="737" t="s">
        <v>115</v>
      </c>
      <c r="B1" s="738"/>
      <c r="C1" s="738"/>
      <c r="D1" s="738"/>
      <c r="E1" s="738"/>
      <c r="F1" s="738"/>
      <c r="G1" s="738"/>
      <c r="H1" s="738"/>
      <c r="I1" s="739"/>
    </row>
    <row r="2" spans="1:20" x14ac:dyDescent="0.2">
      <c r="A2" s="97" t="s">
        <v>100</v>
      </c>
      <c r="B2" s="740">
        <f>'WS-1 PROJECT SUMMARY'!A5</f>
        <v>0</v>
      </c>
      <c r="C2" s="740"/>
      <c r="D2" s="740"/>
      <c r="E2" s="212"/>
      <c r="F2" s="31" t="s">
        <v>58</v>
      </c>
      <c r="G2" s="745" t="str">
        <f>'WS-1 PROJECT SUMMARY'!A2</f>
        <v xml:space="preserve">Name of Reviewer:                     Title:                  Agency: </v>
      </c>
      <c r="H2" s="745"/>
      <c r="I2" s="746"/>
      <c r="J2" s="1"/>
      <c r="K2" s="1"/>
      <c r="L2" s="1"/>
      <c r="M2" s="1"/>
      <c r="N2" s="1"/>
      <c r="O2" s="1"/>
      <c r="P2" s="1"/>
      <c r="Q2" s="1"/>
      <c r="R2" s="1"/>
      <c r="S2" s="1"/>
      <c r="T2" s="1"/>
    </row>
    <row r="3" spans="1:20" x14ac:dyDescent="0.2">
      <c r="A3" s="98" t="s">
        <v>102</v>
      </c>
      <c r="B3" s="741">
        <f>'WS-1 PROJECT SUMMARY'!K5</f>
        <v>0</v>
      </c>
      <c r="C3" s="741"/>
      <c r="D3" s="741"/>
      <c r="E3" s="100"/>
      <c r="F3" s="24" t="s">
        <v>59</v>
      </c>
      <c r="G3" s="293">
        <f>'WS-1 PROJECT SUMMARY'!T3</f>
        <v>0</v>
      </c>
      <c r="H3" s="743"/>
      <c r="I3" s="744"/>
      <c r="J3" s="1"/>
      <c r="K3" s="1"/>
      <c r="L3" s="1"/>
      <c r="M3" s="1"/>
      <c r="N3" s="1"/>
      <c r="O3" s="1"/>
      <c r="P3" s="1"/>
      <c r="Q3" s="1"/>
      <c r="R3" s="1"/>
      <c r="S3" s="1"/>
      <c r="T3" s="1"/>
    </row>
    <row r="4" spans="1:20" ht="27" customHeight="1" thickBot="1" x14ac:dyDescent="0.25">
      <c r="A4" s="99" t="s">
        <v>101</v>
      </c>
      <c r="B4" s="742">
        <f>'WS-1 PROJECT SUMMARY'!R5</f>
        <v>0</v>
      </c>
      <c r="C4" s="742"/>
      <c r="D4" s="742"/>
      <c r="E4" s="210"/>
      <c r="F4" s="14"/>
      <c r="G4" s="14"/>
      <c r="H4" s="14"/>
      <c r="I4" s="15"/>
      <c r="J4" s="4"/>
      <c r="K4" s="4"/>
      <c r="L4" s="4"/>
      <c r="M4" s="4"/>
      <c r="N4" s="4"/>
      <c r="O4" s="4"/>
      <c r="P4" s="4"/>
      <c r="Q4" s="1"/>
      <c r="R4" s="1"/>
      <c r="S4" s="1"/>
      <c r="T4" s="1"/>
    </row>
    <row r="5" spans="1:20" x14ac:dyDescent="0.2">
      <c r="A5" s="8" t="s">
        <v>41</v>
      </c>
      <c r="B5" s="747" t="s">
        <v>43</v>
      </c>
      <c r="C5" s="576"/>
      <c r="D5" s="748"/>
      <c r="E5" s="211" t="s">
        <v>212</v>
      </c>
      <c r="F5" s="8" t="s">
        <v>44</v>
      </c>
      <c r="G5" s="7" t="s">
        <v>45</v>
      </c>
      <c r="H5" s="8" t="s">
        <v>47</v>
      </c>
      <c r="I5" s="241" t="s">
        <v>46</v>
      </c>
      <c r="J5" s="5"/>
      <c r="K5" s="5"/>
      <c r="L5" s="5"/>
      <c r="M5" s="5"/>
      <c r="N5" s="5"/>
      <c r="O5" s="5"/>
      <c r="P5" s="5"/>
    </row>
    <row r="6" spans="1:20" s="96" customFormat="1" ht="25.5" customHeight="1" x14ac:dyDescent="0.2">
      <c r="A6" s="194">
        <v>1</v>
      </c>
      <c r="B6" s="733" t="s">
        <v>248</v>
      </c>
      <c r="C6" s="733"/>
      <c r="D6" s="733"/>
      <c r="E6" s="209">
        <f>'WS-2 P, P, F Project Info'!A7</f>
        <v>1</v>
      </c>
      <c r="F6" s="200" t="str">
        <f>'WS-2 P, P, F Project Info'!T7</f>
        <v>(e.g. Website, application file, Database, past project)</v>
      </c>
      <c r="G6" s="200" t="str">
        <f>'WS-2 P, P, F Project Info'!U7</f>
        <v>(e.g. Website, GIS, Literature, Other)</v>
      </c>
      <c r="H6" s="200" t="str">
        <f>'WS-2 P, P, F Project Info'!V7</f>
        <v>(e.g. Website link, applicant file, etc.)</v>
      </c>
      <c r="I6" s="195">
        <f>'WS-2 P, P, F Project Info'!W7</f>
        <v>0</v>
      </c>
    </row>
    <row r="7" spans="1:20" s="96" customFormat="1" ht="25.5" customHeight="1" x14ac:dyDescent="0.2">
      <c r="A7" s="194">
        <f>A6+1</f>
        <v>2</v>
      </c>
      <c r="B7" s="733" t="s">
        <v>248</v>
      </c>
      <c r="C7" s="733"/>
      <c r="D7" s="733"/>
      <c r="E7" s="209">
        <f>'WS-2 P, P, F Project Info'!A8</f>
        <v>2</v>
      </c>
      <c r="F7" s="200">
        <f>'WS-2 P, P, F Project Info'!T8</f>
        <v>0</v>
      </c>
      <c r="G7" s="200">
        <f>'WS-2 P, P, F Project Info'!U8</f>
        <v>0</v>
      </c>
      <c r="H7" s="200">
        <f>'WS-2 P, P, F Project Info'!V8</f>
        <v>0</v>
      </c>
      <c r="I7" s="195">
        <f>'WS-2 P, P, F Project Info'!W8</f>
        <v>0</v>
      </c>
    </row>
    <row r="8" spans="1:20" s="96" customFormat="1" ht="25.5" customHeight="1" x14ac:dyDescent="0.2">
      <c r="A8" s="194">
        <f t="shared" ref="A8:A97" si="0">A7+1</f>
        <v>3</v>
      </c>
      <c r="B8" s="733" t="s">
        <v>248</v>
      </c>
      <c r="C8" s="733"/>
      <c r="D8" s="733"/>
      <c r="E8" s="209">
        <f>'WS-2 P, P, F Project Info'!A9</f>
        <v>3</v>
      </c>
      <c r="F8" s="200">
        <f>'WS-2 P, P, F Project Info'!T9</f>
        <v>0</v>
      </c>
      <c r="G8" s="200">
        <f>'WS-2 P, P, F Project Info'!U9</f>
        <v>0</v>
      </c>
      <c r="H8" s="200">
        <f>'WS-2 P, P, F Project Info'!V9</f>
        <v>0</v>
      </c>
      <c r="I8" s="195">
        <f>'WS-2 P, P, F Project Info'!W9</f>
        <v>0</v>
      </c>
    </row>
    <row r="9" spans="1:20" s="96" customFormat="1" ht="25.5" customHeight="1" x14ac:dyDescent="0.2">
      <c r="A9" s="194">
        <f t="shared" si="0"/>
        <v>4</v>
      </c>
      <c r="B9" s="733" t="s">
        <v>248</v>
      </c>
      <c r="C9" s="733"/>
      <c r="D9" s="733"/>
      <c r="E9" s="209">
        <f>'WS-2 P, P, F Project Info'!A10</f>
        <v>4</v>
      </c>
      <c r="F9" s="200">
        <f>'WS-2 P, P, F Project Info'!T10</f>
        <v>0</v>
      </c>
      <c r="G9" s="200">
        <f>'WS-2 P, P, F Project Info'!U10</f>
        <v>0</v>
      </c>
      <c r="H9" s="200">
        <f>'WS-2 P, P, F Project Info'!V10</f>
        <v>0</v>
      </c>
      <c r="I9" s="195">
        <f>'WS-2 P, P, F Project Info'!W10</f>
        <v>0</v>
      </c>
    </row>
    <row r="10" spans="1:20" s="96" customFormat="1" ht="25.5" customHeight="1" x14ac:dyDescent="0.2">
      <c r="A10" s="194">
        <f t="shared" si="0"/>
        <v>5</v>
      </c>
      <c r="B10" s="733" t="s">
        <v>248</v>
      </c>
      <c r="C10" s="733"/>
      <c r="D10" s="733"/>
      <c r="E10" s="209">
        <f>'WS-2 P, P, F Project Info'!A11</f>
        <v>5</v>
      </c>
      <c r="F10" s="200">
        <f>'WS-2 P, P, F Project Info'!T11</f>
        <v>0</v>
      </c>
      <c r="G10" s="200">
        <f>'WS-2 P, P, F Project Info'!U11</f>
        <v>0</v>
      </c>
      <c r="H10" s="200">
        <f>'WS-2 P, P, F Project Info'!V11</f>
        <v>0</v>
      </c>
      <c r="I10" s="195">
        <f>'WS-2 P, P, F Project Info'!W11</f>
        <v>0</v>
      </c>
    </row>
    <row r="11" spans="1:20" s="96" customFormat="1" ht="25.5" customHeight="1" x14ac:dyDescent="0.2">
      <c r="A11" s="194">
        <f t="shared" si="0"/>
        <v>6</v>
      </c>
      <c r="B11" s="733" t="s">
        <v>248</v>
      </c>
      <c r="C11" s="733"/>
      <c r="D11" s="733"/>
      <c r="E11" s="209">
        <f>'WS-2 P, P, F Project Info'!A12</f>
        <v>6</v>
      </c>
      <c r="F11" s="200">
        <f>'WS-2 P, P, F Project Info'!T12</f>
        <v>0</v>
      </c>
      <c r="G11" s="200">
        <f>'WS-2 P, P, F Project Info'!U12</f>
        <v>0</v>
      </c>
      <c r="H11" s="200">
        <f>'WS-2 P, P, F Project Info'!V12</f>
        <v>0</v>
      </c>
      <c r="I11" s="195">
        <f>'WS-2 P, P, F Project Info'!W12</f>
        <v>0</v>
      </c>
    </row>
    <row r="12" spans="1:20" s="96" customFormat="1" ht="25.5" customHeight="1" x14ac:dyDescent="0.2">
      <c r="A12" s="194">
        <f t="shared" si="0"/>
        <v>7</v>
      </c>
      <c r="B12" s="733" t="s">
        <v>248</v>
      </c>
      <c r="C12" s="733"/>
      <c r="D12" s="733"/>
      <c r="E12" s="209">
        <f>'WS-2 P, P, F Project Info'!A13</f>
        <v>7</v>
      </c>
      <c r="F12" s="200">
        <f>'WS-2 P, P, F Project Info'!T13</f>
        <v>0</v>
      </c>
      <c r="G12" s="200">
        <f>'WS-2 P, P, F Project Info'!U13</f>
        <v>0</v>
      </c>
      <c r="H12" s="200">
        <f>'WS-2 P, P, F Project Info'!V13</f>
        <v>0</v>
      </c>
      <c r="I12" s="195">
        <f>'WS-2 P, P, F Project Info'!W13</f>
        <v>0</v>
      </c>
    </row>
    <row r="13" spans="1:20" s="96" customFormat="1" ht="25.5" customHeight="1" x14ac:dyDescent="0.2">
      <c r="A13" s="194">
        <f t="shared" si="0"/>
        <v>8</v>
      </c>
      <c r="B13" s="733" t="s">
        <v>248</v>
      </c>
      <c r="C13" s="733"/>
      <c r="D13" s="733"/>
      <c r="E13" s="209">
        <f>'WS-2 P, P, F Project Info'!A14</f>
        <v>8</v>
      </c>
      <c r="F13" s="200">
        <f>'WS-2 P, P, F Project Info'!T14</f>
        <v>0</v>
      </c>
      <c r="G13" s="200">
        <f>'WS-2 P, P, F Project Info'!U14</f>
        <v>0</v>
      </c>
      <c r="H13" s="200">
        <f>'WS-2 P, P, F Project Info'!V14</f>
        <v>0</v>
      </c>
      <c r="I13" s="195">
        <f>'WS-2 P, P, F Project Info'!W14</f>
        <v>0</v>
      </c>
    </row>
    <row r="14" spans="1:20" s="96" customFormat="1" ht="25.5" customHeight="1" x14ac:dyDescent="0.2">
      <c r="A14" s="194">
        <f t="shared" si="0"/>
        <v>9</v>
      </c>
      <c r="B14" s="733" t="s">
        <v>248</v>
      </c>
      <c r="C14" s="733"/>
      <c r="D14" s="733"/>
      <c r="E14" s="209">
        <f>'WS-2 P, P, F Project Info'!A15</f>
        <v>9</v>
      </c>
      <c r="F14" s="200">
        <f>'WS-2 P, P, F Project Info'!T15</f>
        <v>0</v>
      </c>
      <c r="G14" s="200">
        <f>'WS-2 P, P, F Project Info'!U15</f>
        <v>0</v>
      </c>
      <c r="H14" s="200">
        <f>'WS-2 P, P, F Project Info'!V15</f>
        <v>0</v>
      </c>
      <c r="I14" s="195">
        <f>'WS-2 P, P, F Project Info'!W15</f>
        <v>0</v>
      </c>
    </row>
    <row r="15" spans="1:20" s="96" customFormat="1" ht="25.5" customHeight="1" x14ac:dyDescent="0.2">
      <c r="A15" s="194">
        <f t="shared" si="0"/>
        <v>10</v>
      </c>
      <c r="B15" s="733" t="s">
        <v>248</v>
      </c>
      <c r="C15" s="733"/>
      <c r="D15" s="733"/>
      <c r="E15" s="209">
        <f>'WS-2 P, P, F Project Info'!A16</f>
        <v>10</v>
      </c>
      <c r="F15" s="200">
        <f>'WS-2 P, P, F Project Info'!T16</f>
        <v>0</v>
      </c>
      <c r="G15" s="200">
        <f>'WS-2 P, P, F Project Info'!U16</f>
        <v>0</v>
      </c>
      <c r="H15" s="200">
        <f>'WS-2 P, P, F Project Info'!V16</f>
        <v>0</v>
      </c>
      <c r="I15" s="195">
        <f>'WS-2 P, P, F Project Info'!W16</f>
        <v>0</v>
      </c>
    </row>
    <row r="16" spans="1:20" s="96" customFormat="1" ht="25.5" customHeight="1" x14ac:dyDescent="0.2">
      <c r="A16" s="194">
        <f t="shared" si="0"/>
        <v>11</v>
      </c>
      <c r="B16" s="733" t="s">
        <v>248</v>
      </c>
      <c r="C16" s="733"/>
      <c r="D16" s="733"/>
      <c r="E16" s="209">
        <f>'WS-2 P, P, F Project Info'!A17</f>
        <v>11</v>
      </c>
      <c r="F16" s="200">
        <f>'WS-2 P, P, F Project Info'!T17</f>
        <v>0</v>
      </c>
      <c r="G16" s="200">
        <f>'WS-2 P, P, F Project Info'!U17</f>
        <v>0</v>
      </c>
      <c r="H16" s="200">
        <f>'WS-2 P, P, F Project Info'!V17</f>
        <v>0</v>
      </c>
      <c r="I16" s="195">
        <f>'WS-2 P, P, F Project Info'!W17</f>
        <v>0</v>
      </c>
    </row>
    <row r="17" spans="1:16" s="96" customFormat="1" ht="25.5" customHeight="1" x14ac:dyDescent="0.2">
      <c r="A17" s="194">
        <f t="shared" si="0"/>
        <v>12</v>
      </c>
      <c r="B17" s="733" t="s">
        <v>248</v>
      </c>
      <c r="C17" s="733"/>
      <c r="D17" s="733"/>
      <c r="E17" s="209">
        <f>'WS-2 P, P, F Project Info'!A18</f>
        <v>12</v>
      </c>
      <c r="F17" s="200">
        <f>'WS-2 P, P, F Project Info'!T18</f>
        <v>0</v>
      </c>
      <c r="G17" s="200">
        <f>'WS-2 P, P, F Project Info'!U18</f>
        <v>0</v>
      </c>
      <c r="H17" s="200">
        <f>'WS-2 P, P, F Project Info'!V18</f>
        <v>0</v>
      </c>
      <c r="I17" s="195">
        <f>'WS-2 P, P, F Project Info'!W18</f>
        <v>0</v>
      </c>
    </row>
    <row r="18" spans="1:16" s="96" customFormat="1" ht="25.5" customHeight="1" x14ac:dyDescent="0.2">
      <c r="A18" s="194">
        <f t="shared" si="0"/>
        <v>13</v>
      </c>
      <c r="B18" s="733" t="s">
        <v>248</v>
      </c>
      <c r="C18" s="733"/>
      <c r="D18" s="733"/>
      <c r="E18" s="209">
        <f>'WS-2 P, P, F Project Info'!A19</f>
        <v>13</v>
      </c>
      <c r="F18" s="200">
        <f>'WS-2 P, P, F Project Info'!T19</f>
        <v>0</v>
      </c>
      <c r="G18" s="200">
        <f>'WS-2 P, P, F Project Info'!U19</f>
        <v>0</v>
      </c>
      <c r="H18" s="200">
        <f>'WS-2 P, P, F Project Info'!V19</f>
        <v>0</v>
      </c>
      <c r="I18" s="195">
        <f>'WS-2 P, P, F Project Info'!W19</f>
        <v>0</v>
      </c>
    </row>
    <row r="19" spans="1:16" s="96" customFormat="1" ht="25.5" customHeight="1" x14ac:dyDescent="0.2">
      <c r="A19" s="194">
        <f t="shared" si="0"/>
        <v>14</v>
      </c>
      <c r="B19" s="733" t="s">
        <v>248</v>
      </c>
      <c r="C19" s="733"/>
      <c r="D19" s="733"/>
      <c r="E19" s="209">
        <f>'WS-2 P, P, F Project Info'!A20</f>
        <v>14</v>
      </c>
      <c r="F19" s="200">
        <f>'WS-2 P, P, F Project Info'!T20</f>
        <v>0</v>
      </c>
      <c r="G19" s="200">
        <f>'WS-2 P, P, F Project Info'!U20</f>
        <v>0</v>
      </c>
      <c r="H19" s="200">
        <f>'WS-2 P, P, F Project Info'!V20</f>
        <v>0</v>
      </c>
      <c r="I19" s="195">
        <f>'WS-2 P, P, F Project Info'!W20</f>
        <v>0</v>
      </c>
    </row>
    <row r="20" spans="1:16" s="96" customFormat="1" ht="25.5" customHeight="1" x14ac:dyDescent="0.2">
      <c r="A20" s="194">
        <f t="shared" si="0"/>
        <v>15</v>
      </c>
      <c r="B20" s="733" t="s">
        <v>248</v>
      </c>
      <c r="C20" s="733"/>
      <c r="D20" s="733"/>
      <c r="E20" s="209">
        <f>'WS-2 P, P, F Project Info'!A21</f>
        <v>15</v>
      </c>
      <c r="F20" s="200">
        <f>'WS-2 P, P, F Project Info'!T21</f>
        <v>0</v>
      </c>
      <c r="G20" s="200">
        <f>'WS-2 P, P, F Project Info'!U21</f>
        <v>0</v>
      </c>
      <c r="H20" s="200">
        <f>'WS-2 P, P, F Project Info'!V21</f>
        <v>0</v>
      </c>
      <c r="I20" s="195">
        <f>'WS-2 P, P, F Project Info'!W21</f>
        <v>0</v>
      </c>
    </row>
    <row r="21" spans="1:16" s="96" customFormat="1" ht="25.5" customHeight="1" x14ac:dyDescent="0.2">
      <c r="A21" s="194">
        <f t="shared" si="0"/>
        <v>16</v>
      </c>
      <c r="B21" s="766" t="s">
        <v>248</v>
      </c>
      <c r="C21" s="766"/>
      <c r="D21" s="766"/>
      <c r="E21" s="209">
        <f>'WS-2 P, P, F Project Info'!A22</f>
        <v>16</v>
      </c>
      <c r="F21" s="200">
        <f>'WS-2 P, P, F Project Info'!T22</f>
        <v>0</v>
      </c>
      <c r="G21" s="200">
        <f>'WS-2 P, P, F Project Info'!U22</f>
        <v>0</v>
      </c>
      <c r="H21" s="200">
        <f>'WS-2 P, P, F Project Info'!V22</f>
        <v>0</v>
      </c>
      <c r="I21" s="195">
        <f>'WS-2 P, P, F Project Info'!W22</f>
        <v>0</v>
      </c>
    </row>
    <row r="22" spans="1:16" s="96" customFormat="1" ht="25.5" customHeight="1" x14ac:dyDescent="0.2">
      <c r="A22" s="194">
        <f t="shared" si="0"/>
        <v>17</v>
      </c>
      <c r="B22" s="733" t="s">
        <v>248</v>
      </c>
      <c r="C22" s="733"/>
      <c r="D22" s="733"/>
      <c r="E22" s="209">
        <f>'WS-2 P, P, F Project Info'!A23</f>
        <v>17</v>
      </c>
      <c r="F22" s="200">
        <f>'WS-2 P, P, F Project Info'!T23</f>
        <v>0</v>
      </c>
      <c r="G22" s="200">
        <f>'WS-2 P, P, F Project Info'!U23</f>
        <v>0</v>
      </c>
      <c r="H22" s="200">
        <f>'WS-2 P, P, F Project Info'!V23</f>
        <v>0</v>
      </c>
      <c r="I22" s="195">
        <f>'WS-2 P, P, F Project Info'!W23</f>
        <v>0</v>
      </c>
    </row>
    <row r="23" spans="1:16" s="96" customFormat="1" ht="25.5" customHeight="1" x14ac:dyDescent="0.2">
      <c r="A23" s="194">
        <f t="shared" si="0"/>
        <v>18</v>
      </c>
      <c r="B23" s="733" t="s">
        <v>248</v>
      </c>
      <c r="C23" s="733"/>
      <c r="D23" s="733"/>
      <c r="E23" s="209">
        <f>'WS-2 P, P, F Project Info'!A24</f>
        <v>18</v>
      </c>
      <c r="F23" s="200">
        <f>'WS-2 P, P, F Project Info'!T24</f>
        <v>0</v>
      </c>
      <c r="G23" s="200">
        <f>'WS-2 P, P, F Project Info'!U24</f>
        <v>0</v>
      </c>
      <c r="H23" s="200">
        <f>'WS-2 P, P, F Project Info'!V24</f>
        <v>0</v>
      </c>
      <c r="I23" s="195">
        <f>'WS-2 P, P, F Project Info'!W24</f>
        <v>0</v>
      </c>
    </row>
    <row r="24" spans="1:16" s="96" customFormat="1" ht="25.5" customHeight="1" x14ac:dyDescent="0.2">
      <c r="A24" s="194">
        <f t="shared" si="0"/>
        <v>19</v>
      </c>
      <c r="B24" s="733" t="s">
        <v>248</v>
      </c>
      <c r="C24" s="733"/>
      <c r="D24" s="733"/>
      <c r="E24" s="209">
        <f>'WS-2 P, P, F Project Info'!A25</f>
        <v>19</v>
      </c>
      <c r="F24" s="200">
        <f>'WS-2 P, P, F Project Info'!T25</f>
        <v>0</v>
      </c>
      <c r="G24" s="200">
        <f>'WS-2 P, P, F Project Info'!U25</f>
        <v>0</v>
      </c>
      <c r="H24" s="200">
        <f>'WS-2 P, P, F Project Info'!V25</f>
        <v>0</v>
      </c>
      <c r="I24" s="195">
        <f>'WS-2 P, P, F Project Info'!W25</f>
        <v>0</v>
      </c>
    </row>
    <row r="25" spans="1:16" s="96" customFormat="1" ht="25.5" customHeight="1" x14ac:dyDescent="0.2">
      <c r="A25" s="194">
        <f t="shared" si="0"/>
        <v>20</v>
      </c>
      <c r="B25" s="766" t="s">
        <v>248</v>
      </c>
      <c r="C25" s="766"/>
      <c r="D25" s="766"/>
      <c r="E25" s="209">
        <f>'WS-2 P, P, F Project Info'!A26</f>
        <v>20</v>
      </c>
      <c r="F25" s="200">
        <f>'WS-2 P, P, F Project Info'!T26</f>
        <v>0</v>
      </c>
      <c r="G25" s="200">
        <f>'WS-2 P, P, F Project Info'!U26</f>
        <v>0</v>
      </c>
      <c r="H25" s="200">
        <f>'WS-2 P, P, F Project Info'!V26</f>
        <v>0</v>
      </c>
      <c r="I25" s="195">
        <f>'WS-2 P, P, F Project Info'!W26</f>
        <v>0</v>
      </c>
    </row>
    <row r="26" spans="1:16" s="96" customFormat="1" ht="25.5" customHeight="1" x14ac:dyDescent="0.2">
      <c r="A26" s="194">
        <f t="shared" si="0"/>
        <v>21</v>
      </c>
      <c r="B26" s="502" t="s">
        <v>248</v>
      </c>
      <c r="C26" s="502"/>
      <c r="D26" s="502"/>
      <c r="E26" s="209">
        <f>'WS-2 P, P, F Project Info'!A27</f>
        <v>21</v>
      </c>
      <c r="F26" s="200">
        <f>'WS-2 P, P, F Project Info'!T27</f>
        <v>0</v>
      </c>
      <c r="G26" s="200">
        <f>'WS-2 P, P, F Project Info'!U27</f>
        <v>0</v>
      </c>
      <c r="H26" s="200">
        <f>'WS-2 P, P, F Project Info'!V27</f>
        <v>0</v>
      </c>
      <c r="I26" s="195">
        <f>'WS-2 P, P, F Project Info'!W27</f>
        <v>0</v>
      </c>
    </row>
    <row r="27" spans="1:16" s="96" customFormat="1" ht="25.5" customHeight="1" x14ac:dyDescent="0.2">
      <c r="A27" s="194">
        <f t="shared" si="0"/>
        <v>22</v>
      </c>
      <c r="B27" s="502" t="s">
        <v>248</v>
      </c>
      <c r="C27" s="502"/>
      <c r="D27" s="502"/>
      <c r="E27" s="209">
        <f>'WS-2 P, P, F Project Info'!A28</f>
        <v>22</v>
      </c>
      <c r="F27" s="200">
        <f>'WS-2 P, P, F Project Info'!T28</f>
        <v>0</v>
      </c>
      <c r="G27" s="200">
        <f>'WS-2 P, P, F Project Info'!U28</f>
        <v>0</v>
      </c>
      <c r="H27" s="200">
        <f>'WS-2 P, P, F Project Info'!V28</f>
        <v>0</v>
      </c>
      <c r="I27" s="195">
        <f>'WS-2 P, P, F Project Info'!W28</f>
        <v>0</v>
      </c>
    </row>
    <row r="28" spans="1:16" s="96" customFormat="1" ht="25.5" customHeight="1" x14ac:dyDescent="0.2">
      <c r="A28" s="194">
        <f t="shared" si="0"/>
        <v>23</v>
      </c>
      <c r="B28" s="502" t="s">
        <v>248</v>
      </c>
      <c r="C28" s="502"/>
      <c r="D28" s="502"/>
      <c r="E28" s="209">
        <f>'WS-2 P, P, F Project Info'!A29</f>
        <v>23</v>
      </c>
      <c r="F28" s="200">
        <f>'WS-2 P, P, F Project Info'!T29</f>
        <v>0</v>
      </c>
      <c r="G28" s="200">
        <f>'WS-2 P, P, F Project Info'!U29</f>
        <v>0</v>
      </c>
      <c r="H28" s="200">
        <f>'WS-2 P, P, F Project Info'!V29</f>
        <v>0</v>
      </c>
      <c r="I28" s="195">
        <f>'WS-2 P, P, F Project Info'!W29</f>
        <v>0</v>
      </c>
    </row>
    <row r="29" spans="1:16" s="96" customFormat="1" ht="25.5" customHeight="1" x14ac:dyDescent="0.2">
      <c r="A29" s="194">
        <f t="shared" si="0"/>
        <v>24</v>
      </c>
      <c r="B29" s="502" t="s">
        <v>248</v>
      </c>
      <c r="C29" s="502"/>
      <c r="D29" s="502"/>
      <c r="E29" s="209">
        <f>'WS-2 P, P, F Project Info'!A30</f>
        <v>24</v>
      </c>
      <c r="F29" s="200">
        <f>'WS-2 P, P, F Project Info'!T30</f>
        <v>0</v>
      </c>
      <c r="G29" s="200">
        <f>'WS-2 P, P, F Project Info'!U30</f>
        <v>0</v>
      </c>
      <c r="H29" s="200">
        <f>'WS-2 P, P, F Project Info'!V30</f>
        <v>0</v>
      </c>
      <c r="I29" s="195">
        <f>'WS-2 P, P, F Project Info'!W30</f>
        <v>0</v>
      </c>
    </row>
    <row r="30" spans="1:16" s="96" customFormat="1" ht="25.5" customHeight="1" x14ac:dyDescent="0.2">
      <c r="A30" s="194">
        <f t="shared" si="0"/>
        <v>25</v>
      </c>
      <c r="B30" s="502" t="s">
        <v>248</v>
      </c>
      <c r="C30" s="502"/>
      <c r="D30" s="502"/>
      <c r="E30" s="209">
        <f>'WS-2 P, P, F Project Info'!A31</f>
        <v>25</v>
      </c>
      <c r="F30" s="200">
        <f>'WS-2 P, P, F Project Info'!T31</f>
        <v>0</v>
      </c>
      <c r="G30" s="200">
        <f>'WS-2 P, P, F Project Info'!U31</f>
        <v>0</v>
      </c>
      <c r="H30" s="200">
        <f>'WS-2 P, P, F Project Info'!V31</f>
        <v>0</v>
      </c>
      <c r="I30" s="195">
        <f>'WS-2 P, P, F Project Info'!W31</f>
        <v>0</v>
      </c>
    </row>
    <row r="31" spans="1:16" s="96" customFormat="1" ht="25.5" customHeight="1" x14ac:dyDescent="0.2">
      <c r="A31" s="194">
        <f t="shared" si="0"/>
        <v>26</v>
      </c>
      <c r="B31" s="734" t="s">
        <v>213</v>
      </c>
      <c r="C31" s="735"/>
      <c r="D31" s="736"/>
      <c r="E31" s="213">
        <f>'WS -3 General Evaluation'!A7</f>
        <v>1</v>
      </c>
      <c r="F31" s="195" t="str">
        <f>'WS -3 General Evaluation'!G7</f>
        <v>(e.g. Website, application file, Database, past project)</v>
      </c>
      <c r="G31" s="195" t="str">
        <f>'WS -3 General Evaluation'!I7</f>
        <v>(e.g. Website, GIS, Literature, Other)</v>
      </c>
      <c r="H31" s="195" t="str">
        <f>'WS -3 General Evaluation'!J7</f>
        <v>(e.g. Website link, applicant file, etc.)</v>
      </c>
      <c r="I31" s="195">
        <f>'WS -3 General Evaluation'!K7</f>
        <v>0</v>
      </c>
      <c r="J31" s="100"/>
      <c r="K31" s="100"/>
      <c r="L31" s="100"/>
      <c r="M31" s="100"/>
      <c r="N31" s="100"/>
      <c r="O31" s="100"/>
      <c r="P31" s="100"/>
    </row>
    <row r="32" spans="1:16" s="96" customFormat="1" ht="25.5" customHeight="1" x14ac:dyDescent="0.2">
      <c r="A32" s="194">
        <f t="shared" si="0"/>
        <v>27</v>
      </c>
      <c r="B32" s="734" t="s">
        <v>213</v>
      </c>
      <c r="C32" s="735"/>
      <c r="D32" s="736"/>
      <c r="E32" s="213">
        <f>'WS -3 General Evaluation'!A8</f>
        <v>2</v>
      </c>
      <c r="F32" s="195">
        <f>'WS -3 General Evaluation'!G8</f>
        <v>0</v>
      </c>
      <c r="G32" s="195">
        <f>'WS -3 General Evaluation'!I8</f>
        <v>0</v>
      </c>
      <c r="H32" s="195">
        <f>'WS -3 General Evaluation'!J8</f>
        <v>0</v>
      </c>
      <c r="I32" s="195">
        <f>'WS -3 General Evaluation'!K8</f>
        <v>0</v>
      </c>
    </row>
    <row r="33" spans="1:9" s="96" customFormat="1" ht="25.5" customHeight="1" x14ac:dyDescent="0.2">
      <c r="A33" s="194">
        <f t="shared" si="0"/>
        <v>28</v>
      </c>
      <c r="B33" s="503" t="s">
        <v>213</v>
      </c>
      <c r="C33" s="504"/>
      <c r="D33" s="505"/>
      <c r="E33" s="213">
        <f>'WS -3 General Evaluation'!A9</f>
        <v>3</v>
      </c>
      <c r="F33" s="195">
        <f>'WS -3 General Evaluation'!G9</f>
        <v>0</v>
      </c>
      <c r="G33" s="195">
        <f>'WS -3 General Evaluation'!I9</f>
        <v>0</v>
      </c>
      <c r="H33" s="195">
        <f>'WS -3 General Evaluation'!J9</f>
        <v>0</v>
      </c>
      <c r="I33" s="195">
        <f>'WS -3 General Evaluation'!K9</f>
        <v>0</v>
      </c>
    </row>
    <row r="34" spans="1:9" s="96" customFormat="1" ht="25.5" customHeight="1" x14ac:dyDescent="0.2">
      <c r="A34" s="194">
        <f t="shared" si="0"/>
        <v>29</v>
      </c>
      <c r="B34" s="503" t="s">
        <v>213</v>
      </c>
      <c r="C34" s="504"/>
      <c r="D34" s="505"/>
      <c r="E34" s="213">
        <f>'WS -3 General Evaluation'!A10</f>
        <v>4</v>
      </c>
      <c r="F34" s="195">
        <f>'WS -3 General Evaluation'!G10</f>
        <v>0</v>
      </c>
      <c r="G34" s="195">
        <f>'WS -3 General Evaluation'!I10</f>
        <v>0</v>
      </c>
      <c r="H34" s="195">
        <f>'WS -3 General Evaluation'!J10</f>
        <v>0</v>
      </c>
      <c r="I34" s="195">
        <f>'WS -3 General Evaluation'!K10</f>
        <v>0</v>
      </c>
    </row>
    <row r="35" spans="1:9" s="96" customFormat="1" ht="25.5" customHeight="1" x14ac:dyDescent="0.2">
      <c r="A35" s="194">
        <f t="shared" si="0"/>
        <v>30</v>
      </c>
      <c r="B35" s="503" t="s">
        <v>213</v>
      </c>
      <c r="C35" s="504"/>
      <c r="D35" s="505"/>
      <c r="E35" s="213">
        <f>'WS -3 General Evaluation'!A11</f>
        <v>5</v>
      </c>
      <c r="F35" s="195">
        <f>'WS -3 General Evaluation'!G11</f>
        <v>0</v>
      </c>
      <c r="G35" s="195">
        <f>'WS -3 General Evaluation'!I11</f>
        <v>0</v>
      </c>
      <c r="H35" s="195">
        <f>'WS -3 General Evaluation'!J11</f>
        <v>0</v>
      </c>
      <c r="I35" s="195">
        <f>'WS -3 General Evaluation'!K11</f>
        <v>0</v>
      </c>
    </row>
    <row r="36" spans="1:9" s="96" customFormat="1" ht="25.5" customHeight="1" x14ac:dyDescent="0.2">
      <c r="A36" s="194">
        <f t="shared" si="0"/>
        <v>31</v>
      </c>
      <c r="B36" s="734" t="s">
        <v>213</v>
      </c>
      <c r="C36" s="735"/>
      <c r="D36" s="736"/>
      <c r="E36" s="213">
        <f>'WS -3 General Evaluation'!A12</f>
        <v>6</v>
      </c>
      <c r="F36" s="195">
        <f>'WS -3 General Evaluation'!G12</f>
        <v>0</v>
      </c>
      <c r="G36" s="195">
        <f>'WS -3 General Evaluation'!I12</f>
        <v>0</v>
      </c>
      <c r="H36" s="195">
        <f>'WS -3 General Evaluation'!J12</f>
        <v>0</v>
      </c>
      <c r="I36" s="195">
        <f>'WS -3 General Evaluation'!K12</f>
        <v>0</v>
      </c>
    </row>
    <row r="37" spans="1:9" s="96" customFormat="1" ht="25.5" customHeight="1" x14ac:dyDescent="0.2">
      <c r="A37" s="194">
        <f t="shared" si="0"/>
        <v>32</v>
      </c>
      <c r="B37" s="734" t="s">
        <v>213</v>
      </c>
      <c r="C37" s="735"/>
      <c r="D37" s="736"/>
      <c r="E37" s="213">
        <f>'WS -3 General Evaluation'!A13</f>
        <v>7</v>
      </c>
      <c r="F37" s="195">
        <f>'WS -3 General Evaluation'!G13</f>
        <v>0</v>
      </c>
      <c r="G37" s="195">
        <f>'WS -3 General Evaluation'!I13</f>
        <v>0</v>
      </c>
      <c r="H37" s="195">
        <f>'WS -3 General Evaluation'!J13</f>
        <v>0</v>
      </c>
      <c r="I37" s="195">
        <f>'WS -3 General Evaluation'!K13</f>
        <v>0</v>
      </c>
    </row>
    <row r="38" spans="1:9" s="96" customFormat="1" ht="25.5" customHeight="1" x14ac:dyDescent="0.2">
      <c r="A38" s="194">
        <f t="shared" si="0"/>
        <v>33</v>
      </c>
      <c r="B38" s="734" t="s">
        <v>213</v>
      </c>
      <c r="C38" s="735"/>
      <c r="D38" s="736"/>
      <c r="E38" s="213">
        <f>'WS -3 General Evaluation'!A14</f>
        <v>8</v>
      </c>
      <c r="F38" s="195">
        <f>'WS -3 General Evaluation'!G14</f>
        <v>0</v>
      </c>
      <c r="G38" s="195">
        <f>'WS -3 General Evaluation'!I14</f>
        <v>0</v>
      </c>
      <c r="H38" s="195">
        <f>'WS -3 General Evaluation'!J14</f>
        <v>0</v>
      </c>
      <c r="I38" s="195">
        <f>'WS -3 General Evaluation'!K14</f>
        <v>0</v>
      </c>
    </row>
    <row r="39" spans="1:9" s="96" customFormat="1" ht="25.5" customHeight="1" x14ac:dyDescent="0.2">
      <c r="A39" s="194">
        <f t="shared" si="0"/>
        <v>34</v>
      </c>
      <c r="B39" s="734" t="s">
        <v>213</v>
      </c>
      <c r="C39" s="735"/>
      <c r="D39" s="736"/>
      <c r="E39" s="213">
        <f>'WS -3 General Evaluation'!A15</f>
        <v>9</v>
      </c>
      <c r="F39" s="195">
        <f>'WS -3 General Evaluation'!G15</f>
        <v>0</v>
      </c>
      <c r="G39" s="195">
        <f>'WS -3 General Evaluation'!I15</f>
        <v>0</v>
      </c>
      <c r="H39" s="195">
        <f>'WS -3 General Evaluation'!J15</f>
        <v>0</v>
      </c>
      <c r="I39" s="195">
        <f>'WS -3 General Evaluation'!K15</f>
        <v>0</v>
      </c>
    </row>
    <row r="40" spans="1:9" s="96" customFormat="1" ht="25.5" customHeight="1" x14ac:dyDescent="0.2">
      <c r="A40" s="194">
        <f t="shared" si="0"/>
        <v>35</v>
      </c>
      <c r="B40" s="734" t="s">
        <v>213</v>
      </c>
      <c r="C40" s="735"/>
      <c r="D40" s="736"/>
      <c r="E40" s="213">
        <f>'WS -3 General Evaluation'!A16</f>
        <v>10</v>
      </c>
      <c r="F40" s="195">
        <f>'WS -3 General Evaluation'!G16</f>
        <v>0</v>
      </c>
      <c r="G40" s="195">
        <f>'WS -3 General Evaluation'!I16</f>
        <v>0</v>
      </c>
      <c r="H40" s="195">
        <f>'WS -3 General Evaluation'!J16</f>
        <v>0</v>
      </c>
      <c r="I40" s="195">
        <f>'WS -3 General Evaluation'!K16</f>
        <v>0</v>
      </c>
    </row>
    <row r="41" spans="1:9" s="96" customFormat="1" ht="25.5" customHeight="1" x14ac:dyDescent="0.2">
      <c r="A41" s="194">
        <f t="shared" si="0"/>
        <v>36</v>
      </c>
      <c r="B41" s="503" t="s">
        <v>213</v>
      </c>
      <c r="C41" s="504"/>
      <c r="D41" s="505"/>
      <c r="E41" s="213">
        <f>'WS -3 General Evaluation'!A17</f>
        <v>11</v>
      </c>
      <c r="F41" s="195">
        <f>'WS -3 General Evaluation'!G17</f>
        <v>0</v>
      </c>
      <c r="G41" s="195">
        <f>'WS -3 General Evaluation'!I17</f>
        <v>0</v>
      </c>
      <c r="H41" s="195">
        <f>'WS -3 General Evaluation'!J17</f>
        <v>0</v>
      </c>
      <c r="I41" s="195">
        <f>'WS -3 General Evaluation'!K17</f>
        <v>0</v>
      </c>
    </row>
    <row r="42" spans="1:9" s="96" customFormat="1" ht="25.5" customHeight="1" x14ac:dyDescent="0.2">
      <c r="A42" s="194">
        <f t="shared" si="0"/>
        <v>37</v>
      </c>
      <c r="B42" s="734" t="s">
        <v>213</v>
      </c>
      <c r="C42" s="735"/>
      <c r="D42" s="736"/>
      <c r="E42" s="213">
        <f>'WS -3 General Evaluation'!A18</f>
        <v>12</v>
      </c>
      <c r="F42" s="195">
        <f>'WS -3 General Evaluation'!G18</f>
        <v>0</v>
      </c>
      <c r="G42" s="195">
        <f>'WS -3 General Evaluation'!I18</f>
        <v>0</v>
      </c>
      <c r="H42" s="195">
        <f>'WS -3 General Evaluation'!J18</f>
        <v>0</v>
      </c>
      <c r="I42" s="195">
        <f>'WS -3 General Evaluation'!K18</f>
        <v>0</v>
      </c>
    </row>
    <row r="43" spans="1:9" s="96" customFormat="1" ht="25.5" customHeight="1" x14ac:dyDescent="0.2">
      <c r="A43" s="194">
        <f t="shared" si="0"/>
        <v>38</v>
      </c>
      <c r="B43" s="503" t="s">
        <v>213</v>
      </c>
      <c r="C43" s="504"/>
      <c r="D43" s="505"/>
      <c r="E43" s="213">
        <f>'WS -3 General Evaluation'!A19</f>
        <v>13</v>
      </c>
      <c r="F43" s="195">
        <f>'WS -3 General Evaluation'!G19</f>
        <v>0</v>
      </c>
      <c r="G43" s="195">
        <f>'WS -3 General Evaluation'!I19</f>
        <v>0</v>
      </c>
      <c r="H43" s="195">
        <f>'WS -3 General Evaluation'!J19</f>
        <v>0</v>
      </c>
      <c r="I43" s="195">
        <f>'WS -3 General Evaluation'!K19</f>
        <v>0</v>
      </c>
    </row>
    <row r="44" spans="1:9" s="96" customFormat="1" ht="25.5" customHeight="1" x14ac:dyDescent="0.2">
      <c r="A44" s="194">
        <f t="shared" si="0"/>
        <v>39</v>
      </c>
      <c r="B44" s="503" t="s">
        <v>213</v>
      </c>
      <c r="C44" s="504"/>
      <c r="D44" s="505"/>
      <c r="E44" s="213">
        <f>'WS -3 General Evaluation'!A20</f>
        <v>14</v>
      </c>
      <c r="F44" s="195">
        <f>'WS -3 General Evaluation'!G20</f>
        <v>0</v>
      </c>
      <c r="G44" s="195">
        <f>'WS -3 General Evaluation'!I20</f>
        <v>0</v>
      </c>
      <c r="H44" s="195">
        <f>'WS -3 General Evaluation'!J20</f>
        <v>0</v>
      </c>
      <c r="I44" s="195">
        <f>'WS -3 General Evaluation'!K20</f>
        <v>0</v>
      </c>
    </row>
    <row r="45" spans="1:9" s="96" customFormat="1" ht="25.5" customHeight="1" x14ac:dyDescent="0.2">
      <c r="A45" s="194">
        <f t="shared" si="0"/>
        <v>40</v>
      </c>
      <c r="B45" s="503" t="s">
        <v>213</v>
      </c>
      <c r="C45" s="504"/>
      <c r="D45" s="505"/>
      <c r="E45" s="213">
        <f>'WS -3 General Evaluation'!A21</f>
        <v>15</v>
      </c>
      <c r="F45" s="195">
        <f>'WS -3 General Evaluation'!G21</f>
        <v>0</v>
      </c>
      <c r="G45" s="195">
        <f>'WS -3 General Evaluation'!I21</f>
        <v>0</v>
      </c>
      <c r="H45" s="195">
        <f>'WS -3 General Evaluation'!J21</f>
        <v>0</v>
      </c>
      <c r="I45" s="195">
        <f>'WS -3 General Evaluation'!K21</f>
        <v>0</v>
      </c>
    </row>
    <row r="46" spans="1:9" s="96" customFormat="1" ht="25.5" customHeight="1" x14ac:dyDescent="0.2">
      <c r="A46" s="194">
        <f t="shared" si="0"/>
        <v>41</v>
      </c>
      <c r="B46" s="503" t="s">
        <v>213</v>
      </c>
      <c r="C46" s="504"/>
      <c r="D46" s="505"/>
      <c r="E46" s="213">
        <f>'WS -3 General Evaluation'!A22</f>
        <v>16</v>
      </c>
      <c r="F46" s="195">
        <f>'WS -3 General Evaluation'!G22</f>
        <v>0</v>
      </c>
      <c r="G46" s="195">
        <f>'WS -3 General Evaluation'!I22</f>
        <v>0</v>
      </c>
      <c r="H46" s="195">
        <f>'WS -3 General Evaluation'!J22</f>
        <v>0</v>
      </c>
      <c r="I46" s="195">
        <f>'WS -3 General Evaluation'!K22</f>
        <v>0</v>
      </c>
    </row>
    <row r="47" spans="1:9" s="96" customFormat="1" ht="25.5" customHeight="1" x14ac:dyDescent="0.2">
      <c r="A47" s="194">
        <f t="shared" si="0"/>
        <v>42</v>
      </c>
      <c r="B47" s="503" t="s">
        <v>213</v>
      </c>
      <c r="C47" s="504"/>
      <c r="D47" s="505"/>
      <c r="E47" s="213">
        <f>'WS -3 General Evaluation'!A23</f>
        <v>17</v>
      </c>
      <c r="F47" s="195">
        <f>'WS -3 General Evaluation'!G23</f>
        <v>0</v>
      </c>
      <c r="G47" s="195">
        <f>'WS -3 General Evaluation'!I23</f>
        <v>0</v>
      </c>
      <c r="H47" s="195">
        <f>'WS -3 General Evaluation'!J23</f>
        <v>0</v>
      </c>
      <c r="I47" s="195">
        <f>'WS -3 General Evaluation'!K23</f>
        <v>0</v>
      </c>
    </row>
    <row r="48" spans="1:9" s="96" customFormat="1" ht="25.5" customHeight="1" x14ac:dyDescent="0.2">
      <c r="A48" s="194">
        <f t="shared" si="0"/>
        <v>43</v>
      </c>
      <c r="B48" s="503" t="s">
        <v>213</v>
      </c>
      <c r="C48" s="504"/>
      <c r="D48" s="505"/>
      <c r="E48" s="213">
        <f>'WS -3 General Evaluation'!A24</f>
        <v>18</v>
      </c>
      <c r="F48" s="195">
        <f>'WS -3 General Evaluation'!G24</f>
        <v>0</v>
      </c>
      <c r="G48" s="195">
        <f>'WS -3 General Evaluation'!I24</f>
        <v>0</v>
      </c>
      <c r="H48" s="195">
        <f>'WS -3 General Evaluation'!J24</f>
        <v>0</v>
      </c>
      <c r="I48" s="195">
        <f>'WS -3 General Evaluation'!K24</f>
        <v>0</v>
      </c>
    </row>
    <row r="49" spans="1:9" s="96" customFormat="1" ht="25.5" customHeight="1" x14ac:dyDescent="0.2">
      <c r="A49" s="194">
        <f t="shared" si="0"/>
        <v>44</v>
      </c>
      <c r="B49" s="733" t="s">
        <v>214</v>
      </c>
      <c r="C49" s="733"/>
      <c r="D49" s="733"/>
      <c r="E49" s="209">
        <f>'WS-4 Environmental Evaluation '!A7</f>
        <v>1</v>
      </c>
      <c r="F49" s="200" t="str">
        <f>'WS-4 Environmental Evaluation '!G7</f>
        <v>(e.g. Website, application file, Database, past project)</v>
      </c>
      <c r="G49" s="200" t="str">
        <f>'WS-4 Environmental Evaluation '!I7</f>
        <v>(e.g. Website, GIS, Literature, Other)</v>
      </c>
      <c r="H49" s="200" t="str">
        <f>'WS-4 Environmental Evaluation '!J7</f>
        <v>(e.g. Website link, applicant file, etc.)</v>
      </c>
      <c r="I49" s="195">
        <f>'WS-4 Environmental Evaluation '!K7</f>
        <v>0</v>
      </c>
    </row>
    <row r="50" spans="1:9" s="96" customFormat="1" ht="25.5" customHeight="1" x14ac:dyDescent="0.2">
      <c r="A50" s="194">
        <f t="shared" si="0"/>
        <v>45</v>
      </c>
      <c r="B50" s="502" t="s">
        <v>214</v>
      </c>
      <c r="C50" s="502"/>
      <c r="D50" s="502"/>
      <c r="E50" s="209">
        <f>'WS-4 Environmental Evaluation '!A8</f>
        <v>2</v>
      </c>
      <c r="F50" s="200">
        <f>'WS-4 Environmental Evaluation '!G8</f>
        <v>0</v>
      </c>
      <c r="G50" s="200">
        <f>'WS-4 Environmental Evaluation '!I8</f>
        <v>0</v>
      </c>
      <c r="H50" s="200">
        <f>'WS-4 Environmental Evaluation '!J8</f>
        <v>0</v>
      </c>
      <c r="I50" s="195">
        <f>'WS-4 Environmental Evaluation '!K8</f>
        <v>0</v>
      </c>
    </row>
    <row r="51" spans="1:9" s="96" customFormat="1" ht="25.5" customHeight="1" x14ac:dyDescent="0.2">
      <c r="A51" s="194">
        <f t="shared" si="0"/>
        <v>46</v>
      </c>
      <c r="B51" s="502" t="s">
        <v>214</v>
      </c>
      <c r="C51" s="502"/>
      <c r="D51" s="502"/>
      <c r="E51" s="209">
        <f>'WS-4 Environmental Evaluation '!A9</f>
        <v>3</v>
      </c>
      <c r="F51" s="200">
        <f>'WS-4 Environmental Evaluation '!G9</f>
        <v>0</v>
      </c>
      <c r="G51" s="200">
        <f>'WS-4 Environmental Evaluation '!I9</f>
        <v>0</v>
      </c>
      <c r="H51" s="200">
        <f>'WS-4 Environmental Evaluation '!J9</f>
        <v>0</v>
      </c>
      <c r="I51" s="195">
        <f>'WS-4 Environmental Evaluation '!K9</f>
        <v>0</v>
      </c>
    </row>
    <row r="52" spans="1:9" s="96" customFormat="1" ht="25.5" customHeight="1" x14ac:dyDescent="0.2">
      <c r="A52" s="194">
        <f t="shared" si="0"/>
        <v>47</v>
      </c>
      <c r="B52" s="502" t="s">
        <v>214</v>
      </c>
      <c r="C52" s="502"/>
      <c r="D52" s="502"/>
      <c r="E52" s="209">
        <f>'WS-4 Environmental Evaluation '!A10</f>
        <v>4</v>
      </c>
      <c r="F52" s="200">
        <f>'WS-4 Environmental Evaluation '!G10</f>
        <v>0</v>
      </c>
      <c r="G52" s="200">
        <f>'WS-4 Environmental Evaluation '!I10</f>
        <v>0</v>
      </c>
      <c r="H52" s="200">
        <f>'WS-4 Environmental Evaluation '!J10</f>
        <v>0</v>
      </c>
      <c r="I52" s="195">
        <f>'WS-4 Environmental Evaluation '!K10</f>
        <v>0</v>
      </c>
    </row>
    <row r="53" spans="1:9" s="96" customFormat="1" ht="25.5" customHeight="1" x14ac:dyDescent="0.2">
      <c r="A53" s="194">
        <f t="shared" si="0"/>
        <v>48</v>
      </c>
      <c r="B53" s="733" t="s">
        <v>214</v>
      </c>
      <c r="C53" s="733"/>
      <c r="D53" s="733"/>
      <c r="E53" s="209">
        <f>'WS-4 Environmental Evaluation '!A11</f>
        <v>5</v>
      </c>
      <c r="F53" s="200">
        <f>'WS-4 Environmental Evaluation '!G11</f>
        <v>0</v>
      </c>
      <c r="G53" s="200">
        <f>'WS-4 Environmental Evaluation '!I11</f>
        <v>0</v>
      </c>
      <c r="H53" s="200">
        <f>'WS-4 Environmental Evaluation '!J11</f>
        <v>0</v>
      </c>
      <c r="I53" s="195">
        <f>'WS-4 Environmental Evaluation '!K11</f>
        <v>0</v>
      </c>
    </row>
    <row r="54" spans="1:9" s="96" customFormat="1" ht="25.5" customHeight="1" x14ac:dyDescent="0.2">
      <c r="A54" s="194">
        <f t="shared" si="0"/>
        <v>49</v>
      </c>
      <c r="B54" s="733" t="s">
        <v>214</v>
      </c>
      <c r="C54" s="733"/>
      <c r="D54" s="733"/>
      <c r="E54" s="209">
        <f>'WS-4 Environmental Evaluation '!A12</f>
        <v>6</v>
      </c>
      <c r="F54" s="200">
        <f>'WS-4 Environmental Evaluation '!G12</f>
        <v>0</v>
      </c>
      <c r="G54" s="200">
        <f>'WS-4 Environmental Evaluation '!I12</f>
        <v>0</v>
      </c>
      <c r="H54" s="200">
        <f>'WS-4 Environmental Evaluation '!J12</f>
        <v>0</v>
      </c>
      <c r="I54" s="195">
        <f>'WS-4 Environmental Evaluation '!K12</f>
        <v>0</v>
      </c>
    </row>
    <row r="55" spans="1:9" s="96" customFormat="1" ht="25.5" customHeight="1" x14ac:dyDescent="0.2">
      <c r="A55" s="194">
        <f t="shared" si="0"/>
        <v>50</v>
      </c>
      <c r="B55" s="502" t="s">
        <v>214</v>
      </c>
      <c r="C55" s="502"/>
      <c r="D55" s="502"/>
      <c r="E55" s="209">
        <f>'WS-4 Environmental Evaluation '!A13</f>
        <v>7</v>
      </c>
      <c r="F55" s="200">
        <f>'WS-4 Environmental Evaluation '!G13</f>
        <v>0</v>
      </c>
      <c r="G55" s="200">
        <f>'WS-4 Environmental Evaluation '!I13</f>
        <v>0</v>
      </c>
      <c r="H55" s="200">
        <f>'WS-4 Environmental Evaluation '!J13</f>
        <v>0</v>
      </c>
      <c r="I55" s="195">
        <f>'WS-4 Environmental Evaluation '!K13</f>
        <v>0</v>
      </c>
    </row>
    <row r="56" spans="1:9" s="96" customFormat="1" ht="25.5" customHeight="1" x14ac:dyDescent="0.2">
      <c r="A56" s="194">
        <f t="shared" si="0"/>
        <v>51</v>
      </c>
      <c r="B56" s="502" t="s">
        <v>214</v>
      </c>
      <c r="C56" s="502"/>
      <c r="D56" s="502"/>
      <c r="E56" s="209">
        <f>'WS-4 Environmental Evaluation '!A14</f>
        <v>8</v>
      </c>
      <c r="F56" s="200">
        <f>'WS-4 Environmental Evaluation '!G14</f>
        <v>0</v>
      </c>
      <c r="G56" s="200">
        <f>'WS-4 Environmental Evaluation '!I14</f>
        <v>0</v>
      </c>
      <c r="H56" s="200">
        <f>'WS-4 Environmental Evaluation '!J14</f>
        <v>0</v>
      </c>
      <c r="I56" s="195">
        <f>'WS-4 Environmental Evaluation '!K14</f>
        <v>0</v>
      </c>
    </row>
    <row r="57" spans="1:9" s="96" customFormat="1" ht="25.5" customHeight="1" x14ac:dyDescent="0.2">
      <c r="A57" s="194">
        <f t="shared" si="0"/>
        <v>52</v>
      </c>
      <c r="B57" s="502" t="s">
        <v>214</v>
      </c>
      <c r="C57" s="502"/>
      <c r="D57" s="502"/>
      <c r="E57" s="209">
        <f>'WS-4 Environmental Evaluation '!A15</f>
        <v>9</v>
      </c>
      <c r="F57" s="200">
        <f>'WS-4 Environmental Evaluation '!G15</f>
        <v>0</v>
      </c>
      <c r="G57" s="200">
        <f>'WS-4 Environmental Evaluation '!I15</f>
        <v>0</v>
      </c>
      <c r="H57" s="200">
        <f>'WS-4 Environmental Evaluation '!J15</f>
        <v>0</v>
      </c>
      <c r="I57" s="195">
        <f>'WS-4 Environmental Evaluation '!K15</f>
        <v>0</v>
      </c>
    </row>
    <row r="58" spans="1:9" s="96" customFormat="1" ht="25.5" customHeight="1" x14ac:dyDescent="0.2">
      <c r="A58" s="194">
        <f t="shared" si="0"/>
        <v>53</v>
      </c>
      <c r="B58" s="767" t="s">
        <v>214</v>
      </c>
      <c r="C58" s="768"/>
      <c r="D58" s="769"/>
      <c r="E58" s="209">
        <f>'WS-4 Environmental Evaluation '!A16</f>
        <v>10</v>
      </c>
      <c r="F58" s="200">
        <f>'WS-4 Environmental Evaluation '!G16</f>
        <v>0</v>
      </c>
      <c r="G58" s="200">
        <f>'WS-4 Environmental Evaluation '!I16</f>
        <v>0</v>
      </c>
      <c r="H58" s="200">
        <f>'WS-4 Environmental Evaluation '!J16</f>
        <v>0</v>
      </c>
      <c r="I58" s="195">
        <f>'WS-4 Environmental Evaluation '!K16</f>
        <v>0</v>
      </c>
    </row>
    <row r="59" spans="1:9" s="96" customFormat="1" ht="25.5" customHeight="1" x14ac:dyDescent="0.2">
      <c r="A59" s="194">
        <f t="shared" si="0"/>
        <v>54</v>
      </c>
      <c r="B59" s="733" t="s">
        <v>214</v>
      </c>
      <c r="C59" s="733"/>
      <c r="D59" s="733"/>
      <c r="E59" s="209">
        <f>'WS-4 Environmental Evaluation '!A17</f>
        <v>11</v>
      </c>
      <c r="F59" s="200">
        <f>'WS-4 Environmental Evaluation '!G17</f>
        <v>0</v>
      </c>
      <c r="G59" s="200">
        <f>'WS-4 Environmental Evaluation '!I17</f>
        <v>0</v>
      </c>
      <c r="H59" s="200">
        <f>'WS-4 Environmental Evaluation '!J17</f>
        <v>0</v>
      </c>
      <c r="I59" s="195">
        <f>'WS-4 Environmental Evaluation '!K17</f>
        <v>0</v>
      </c>
    </row>
    <row r="60" spans="1:9" s="96" customFormat="1" ht="25.5" customHeight="1" x14ac:dyDescent="0.2">
      <c r="A60" s="194">
        <f t="shared" si="0"/>
        <v>55</v>
      </c>
      <c r="B60" s="733" t="s">
        <v>214</v>
      </c>
      <c r="C60" s="733"/>
      <c r="D60" s="733"/>
      <c r="E60" s="209">
        <f>'WS-4 Environmental Evaluation '!A18</f>
        <v>12</v>
      </c>
      <c r="F60" s="200">
        <f>'WS-4 Environmental Evaluation '!G18</f>
        <v>0</v>
      </c>
      <c r="G60" s="200">
        <f>'WS-4 Environmental Evaluation '!I18</f>
        <v>0</v>
      </c>
      <c r="H60" s="200">
        <f>'WS-4 Environmental Evaluation '!J18</f>
        <v>0</v>
      </c>
      <c r="I60" s="195">
        <f>'WS-4 Environmental Evaluation '!K18</f>
        <v>0</v>
      </c>
    </row>
    <row r="61" spans="1:9" s="96" customFormat="1" ht="25.5" customHeight="1" x14ac:dyDescent="0.2">
      <c r="A61" s="194">
        <f t="shared" si="0"/>
        <v>56</v>
      </c>
      <c r="B61" s="733" t="s">
        <v>214</v>
      </c>
      <c r="C61" s="733"/>
      <c r="D61" s="733"/>
      <c r="E61" s="209">
        <f>'WS-4 Environmental Evaluation '!A19</f>
        <v>13</v>
      </c>
      <c r="F61" s="200">
        <f>'WS-4 Environmental Evaluation '!G19</f>
        <v>0</v>
      </c>
      <c r="G61" s="200">
        <f>'WS-4 Environmental Evaluation '!I19</f>
        <v>0</v>
      </c>
      <c r="H61" s="200">
        <f>'WS-4 Environmental Evaluation '!J19</f>
        <v>0</v>
      </c>
      <c r="I61" s="195">
        <f>'WS-4 Environmental Evaluation '!K19</f>
        <v>0</v>
      </c>
    </row>
    <row r="62" spans="1:9" s="96" customFormat="1" ht="25.5" customHeight="1" x14ac:dyDescent="0.2">
      <c r="A62" s="194">
        <f t="shared" si="0"/>
        <v>57</v>
      </c>
      <c r="B62" s="733" t="s">
        <v>214</v>
      </c>
      <c r="C62" s="733"/>
      <c r="D62" s="733"/>
      <c r="E62" s="209">
        <f>'WS-4 Environmental Evaluation '!A20</f>
        <v>14</v>
      </c>
      <c r="F62" s="200">
        <f>'WS-4 Environmental Evaluation '!G20</f>
        <v>0</v>
      </c>
      <c r="G62" s="200">
        <f>'WS-4 Environmental Evaluation '!I20</f>
        <v>0</v>
      </c>
      <c r="H62" s="200">
        <f>'WS-4 Environmental Evaluation '!J20</f>
        <v>0</v>
      </c>
      <c r="I62" s="195">
        <f>'WS-4 Environmental Evaluation '!K20</f>
        <v>0</v>
      </c>
    </row>
    <row r="63" spans="1:9" s="96" customFormat="1" ht="25.5" customHeight="1" x14ac:dyDescent="0.2">
      <c r="A63" s="194">
        <f t="shared" si="0"/>
        <v>58</v>
      </c>
      <c r="B63" s="502" t="s">
        <v>214</v>
      </c>
      <c r="C63" s="502"/>
      <c r="D63" s="502"/>
      <c r="E63" s="209">
        <f>'WS-4 Environmental Evaluation '!A21</f>
        <v>15</v>
      </c>
      <c r="F63" s="200">
        <f>'WS-4 Environmental Evaluation '!G21</f>
        <v>0</v>
      </c>
      <c r="G63" s="200">
        <f>'WS-4 Environmental Evaluation '!I21</f>
        <v>0</v>
      </c>
      <c r="H63" s="200">
        <f>'WS-4 Environmental Evaluation '!J21</f>
        <v>0</v>
      </c>
      <c r="I63" s="195">
        <f>'WS-4 Environmental Evaluation '!K21</f>
        <v>0</v>
      </c>
    </row>
    <row r="64" spans="1:9" s="96" customFormat="1" ht="25.5" customHeight="1" x14ac:dyDescent="0.2">
      <c r="A64" s="194">
        <f t="shared" si="0"/>
        <v>59</v>
      </c>
      <c r="B64" s="733" t="s">
        <v>214</v>
      </c>
      <c r="C64" s="733"/>
      <c r="D64" s="733"/>
      <c r="E64" s="209">
        <f>'WS-4 Environmental Evaluation '!A22</f>
        <v>16</v>
      </c>
      <c r="F64" s="200">
        <f>'WS-4 Environmental Evaluation '!G22</f>
        <v>0</v>
      </c>
      <c r="G64" s="200">
        <f>'WS-4 Environmental Evaluation '!I22</f>
        <v>0</v>
      </c>
      <c r="H64" s="200">
        <f>'WS-4 Environmental Evaluation '!J22</f>
        <v>0</v>
      </c>
      <c r="I64" s="195">
        <f>'WS-4 Environmental Evaluation '!K22</f>
        <v>0</v>
      </c>
    </row>
    <row r="65" spans="1:9" s="96" customFormat="1" ht="25.5" customHeight="1" x14ac:dyDescent="0.2">
      <c r="A65" s="194">
        <f t="shared" si="0"/>
        <v>60</v>
      </c>
      <c r="B65" s="502" t="s">
        <v>214</v>
      </c>
      <c r="C65" s="502"/>
      <c r="D65" s="502"/>
      <c r="E65" s="209">
        <f>'WS-4 Environmental Evaluation '!A23</f>
        <v>17</v>
      </c>
      <c r="F65" s="200">
        <f>'WS-4 Environmental Evaluation '!G23</f>
        <v>0</v>
      </c>
      <c r="G65" s="200">
        <f>'WS-4 Environmental Evaluation '!I23</f>
        <v>0</v>
      </c>
      <c r="H65" s="200">
        <f>'WS-4 Environmental Evaluation '!J23</f>
        <v>0</v>
      </c>
      <c r="I65" s="195">
        <f>'WS-4 Environmental Evaluation '!K23</f>
        <v>0</v>
      </c>
    </row>
    <row r="66" spans="1:9" s="96" customFormat="1" ht="25.5" customHeight="1" x14ac:dyDescent="0.2">
      <c r="A66" s="194">
        <f t="shared" si="0"/>
        <v>61</v>
      </c>
      <c r="B66" s="502" t="s">
        <v>214</v>
      </c>
      <c r="C66" s="502"/>
      <c r="D66" s="502"/>
      <c r="E66" s="209">
        <f>'WS-4 Environmental Evaluation '!A24</f>
        <v>18</v>
      </c>
      <c r="F66" s="200">
        <f>'WS-4 Environmental Evaluation '!G24</f>
        <v>0</v>
      </c>
      <c r="G66" s="200">
        <f>'WS-4 Environmental Evaluation '!I24</f>
        <v>0</v>
      </c>
      <c r="H66" s="200">
        <f>'WS-4 Environmental Evaluation '!J24</f>
        <v>0</v>
      </c>
      <c r="I66" s="195">
        <f>'WS-4 Environmental Evaluation '!K24</f>
        <v>0</v>
      </c>
    </row>
    <row r="67" spans="1:9" s="96" customFormat="1" ht="25.5" customHeight="1" x14ac:dyDescent="0.2">
      <c r="A67" s="194">
        <f t="shared" si="0"/>
        <v>62</v>
      </c>
      <c r="B67" s="766" t="s">
        <v>305</v>
      </c>
      <c r="C67" s="766"/>
      <c r="D67" s="766"/>
      <c r="E67" s="209">
        <v>1</v>
      </c>
      <c r="F67" s="200" t="str">
        <f>'WS-5 Risk Characterization'!T12</f>
        <v>(e.g. Website, application file, Database, past project)</v>
      </c>
      <c r="G67" s="200" t="str">
        <f>'WS-5 Risk Characterization'!U12</f>
        <v>(e.g. Website, GIS, Literature, Other)</v>
      </c>
      <c r="H67" s="200" t="str">
        <f>'WS-5 Risk Characterization'!V12</f>
        <v>(e.g. Website link, applicant file, etc.)</v>
      </c>
      <c r="I67" s="200">
        <f>'WS-5 Risk Characterization'!W12</f>
        <v>0</v>
      </c>
    </row>
    <row r="68" spans="1:9" s="96" customFormat="1" ht="25.5" customHeight="1" x14ac:dyDescent="0.2">
      <c r="A68" s="194">
        <f t="shared" si="0"/>
        <v>63</v>
      </c>
      <c r="B68" s="502" t="s">
        <v>305</v>
      </c>
      <c r="C68" s="502"/>
      <c r="D68" s="502"/>
      <c r="E68" s="209">
        <v>2</v>
      </c>
      <c r="F68" s="200">
        <f>'WS-5 Risk Characterization'!T13</f>
        <v>0</v>
      </c>
      <c r="G68" s="200">
        <f>'WS-5 Risk Characterization'!U13</f>
        <v>0</v>
      </c>
      <c r="H68" s="200">
        <f>'WS-5 Risk Characterization'!V13</f>
        <v>0</v>
      </c>
      <c r="I68" s="200">
        <f>'WS-5 Risk Characterization'!W13</f>
        <v>0</v>
      </c>
    </row>
    <row r="69" spans="1:9" s="96" customFormat="1" ht="25.5" customHeight="1" x14ac:dyDescent="0.2">
      <c r="A69" s="194">
        <f t="shared" si="0"/>
        <v>64</v>
      </c>
      <c r="B69" s="502" t="s">
        <v>305</v>
      </c>
      <c r="C69" s="502"/>
      <c r="D69" s="502"/>
      <c r="E69" s="209">
        <v>3</v>
      </c>
      <c r="F69" s="200">
        <f>'WS-5 Risk Characterization'!T14</f>
        <v>0</v>
      </c>
      <c r="G69" s="200">
        <f>'WS-5 Risk Characterization'!U14</f>
        <v>0</v>
      </c>
      <c r="H69" s="200">
        <f>'WS-5 Risk Characterization'!V14</f>
        <v>0</v>
      </c>
      <c r="I69" s="200">
        <f>'WS-5 Risk Characterization'!W14</f>
        <v>0</v>
      </c>
    </row>
    <row r="70" spans="1:9" s="96" customFormat="1" ht="25.5" customHeight="1" x14ac:dyDescent="0.2">
      <c r="A70" s="194">
        <f t="shared" si="0"/>
        <v>65</v>
      </c>
      <c r="B70" s="502" t="s">
        <v>305</v>
      </c>
      <c r="C70" s="502"/>
      <c r="D70" s="502"/>
      <c r="E70" s="209">
        <v>4</v>
      </c>
      <c r="F70" s="200">
        <f>'WS-5 Risk Characterization'!T15</f>
        <v>0</v>
      </c>
      <c r="G70" s="200">
        <f>'WS-5 Risk Characterization'!U15</f>
        <v>0</v>
      </c>
      <c r="H70" s="200">
        <f>'WS-5 Risk Characterization'!V15</f>
        <v>0</v>
      </c>
      <c r="I70" s="200">
        <f>'WS-5 Risk Characterization'!W15</f>
        <v>0</v>
      </c>
    </row>
    <row r="71" spans="1:9" s="96" customFormat="1" ht="25.5" customHeight="1" x14ac:dyDescent="0.2">
      <c r="A71" s="194">
        <f t="shared" si="0"/>
        <v>66</v>
      </c>
      <c r="B71" s="502" t="s">
        <v>305</v>
      </c>
      <c r="C71" s="502"/>
      <c r="D71" s="502"/>
      <c r="E71" s="209">
        <v>5</v>
      </c>
      <c r="F71" s="200">
        <f>'WS-5 Risk Characterization'!T16</f>
        <v>0</v>
      </c>
      <c r="G71" s="200">
        <f>'WS-5 Risk Characterization'!U16</f>
        <v>0</v>
      </c>
      <c r="H71" s="200">
        <f>'WS-5 Risk Characterization'!V16</f>
        <v>0</v>
      </c>
      <c r="I71" s="200">
        <f>'WS-5 Risk Characterization'!W16</f>
        <v>0</v>
      </c>
    </row>
    <row r="72" spans="1:9" s="96" customFormat="1" ht="25.5" customHeight="1" x14ac:dyDescent="0.2">
      <c r="A72" s="194">
        <f t="shared" si="0"/>
        <v>67</v>
      </c>
      <c r="B72" s="502" t="s">
        <v>305</v>
      </c>
      <c r="C72" s="502"/>
      <c r="D72" s="502"/>
      <c r="E72" s="209">
        <v>6</v>
      </c>
      <c r="F72" s="200">
        <f>'WS-5 Risk Characterization'!T17</f>
        <v>0</v>
      </c>
      <c r="G72" s="200">
        <f>'WS-5 Risk Characterization'!U17</f>
        <v>0</v>
      </c>
      <c r="H72" s="200">
        <f>'WS-5 Risk Characterization'!V17</f>
        <v>0</v>
      </c>
      <c r="I72" s="200">
        <f>'WS-5 Risk Characterization'!W17</f>
        <v>0</v>
      </c>
    </row>
    <row r="73" spans="1:9" s="96" customFormat="1" ht="25.5" customHeight="1" x14ac:dyDescent="0.2">
      <c r="A73" s="194">
        <f t="shared" si="0"/>
        <v>68</v>
      </c>
      <c r="B73" s="502" t="s">
        <v>305</v>
      </c>
      <c r="C73" s="502"/>
      <c r="D73" s="502"/>
      <c r="E73" s="209">
        <v>7</v>
      </c>
      <c r="F73" s="200">
        <f>'WS-5 Risk Characterization'!T18</f>
        <v>0</v>
      </c>
      <c r="G73" s="200">
        <f>'WS-5 Risk Characterization'!U18</f>
        <v>0</v>
      </c>
      <c r="H73" s="200">
        <f>'WS-5 Risk Characterization'!V18</f>
        <v>0</v>
      </c>
      <c r="I73" s="200">
        <f>'WS-5 Risk Characterization'!W18</f>
        <v>0</v>
      </c>
    </row>
    <row r="74" spans="1:9" s="96" customFormat="1" ht="25.5" customHeight="1" x14ac:dyDescent="0.2">
      <c r="A74" s="194">
        <f t="shared" si="0"/>
        <v>69</v>
      </c>
      <c r="B74" s="502" t="s">
        <v>305</v>
      </c>
      <c r="C74" s="502"/>
      <c r="D74" s="502"/>
      <c r="E74" s="209">
        <v>8</v>
      </c>
      <c r="F74" s="200">
        <f>'WS-5 Risk Characterization'!T19</f>
        <v>0</v>
      </c>
      <c r="G74" s="200">
        <f>'WS-5 Risk Characterization'!U19</f>
        <v>0</v>
      </c>
      <c r="H74" s="200">
        <f>'WS-5 Risk Characterization'!V19</f>
        <v>0</v>
      </c>
      <c r="I74" s="200">
        <f>'WS-5 Risk Characterization'!W19</f>
        <v>0</v>
      </c>
    </row>
    <row r="75" spans="1:9" s="96" customFormat="1" ht="25.5" customHeight="1" x14ac:dyDescent="0.2">
      <c r="A75" s="194">
        <f t="shared" si="0"/>
        <v>70</v>
      </c>
      <c r="B75" s="502" t="s">
        <v>305</v>
      </c>
      <c r="C75" s="502"/>
      <c r="D75" s="502"/>
      <c r="E75" s="209">
        <v>9</v>
      </c>
      <c r="F75" s="200">
        <f>'WS-5 Risk Characterization'!T20</f>
        <v>0</v>
      </c>
      <c r="G75" s="200">
        <f>'WS-5 Risk Characterization'!U20</f>
        <v>0</v>
      </c>
      <c r="H75" s="200">
        <f>'WS-5 Risk Characterization'!V20</f>
        <v>0</v>
      </c>
      <c r="I75" s="200">
        <f>'WS-5 Risk Characterization'!W20</f>
        <v>0</v>
      </c>
    </row>
    <row r="76" spans="1:9" s="96" customFormat="1" ht="25.5" customHeight="1" x14ac:dyDescent="0.2">
      <c r="A76" s="194">
        <f t="shared" si="0"/>
        <v>71</v>
      </c>
      <c r="B76" s="502" t="s">
        <v>305</v>
      </c>
      <c r="C76" s="502"/>
      <c r="D76" s="502"/>
      <c r="E76" s="209">
        <v>10</v>
      </c>
      <c r="F76" s="200">
        <f>'WS-5 Risk Characterization'!T21</f>
        <v>0</v>
      </c>
      <c r="G76" s="200">
        <f>'WS-5 Risk Characterization'!U21</f>
        <v>0</v>
      </c>
      <c r="H76" s="200">
        <f>'WS-5 Risk Characterization'!V21</f>
        <v>0</v>
      </c>
      <c r="I76" s="200">
        <f>'WS-5 Risk Characterization'!W21</f>
        <v>0</v>
      </c>
    </row>
    <row r="77" spans="1:9" s="96" customFormat="1" ht="25.5" customHeight="1" x14ac:dyDescent="0.2">
      <c r="A77" s="194">
        <f t="shared" si="0"/>
        <v>72</v>
      </c>
      <c r="B77" s="502" t="s">
        <v>306</v>
      </c>
      <c r="C77" s="502"/>
      <c r="D77" s="502"/>
      <c r="E77" s="209">
        <v>1</v>
      </c>
      <c r="F77" s="200" t="str">
        <f>'WS-5 Risk Characterization'!T42</f>
        <v>(e.g. Website, application file, Database, past project)</v>
      </c>
      <c r="G77" s="200" t="str">
        <f>'WS-5 Risk Characterization'!U42</f>
        <v>(e.g. Website, GIS, Literature, Other)</v>
      </c>
      <c r="H77" s="200" t="str">
        <f>'WS-5 Risk Characterization'!V42</f>
        <v>(e.g. Website link, applicant file, etc.)</v>
      </c>
      <c r="I77" s="200">
        <f>'WS-5 Risk Characterization'!W42</f>
        <v>0</v>
      </c>
    </row>
    <row r="78" spans="1:9" s="96" customFormat="1" ht="25.5" customHeight="1" x14ac:dyDescent="0.2">
      <c r="A78" s="194">
        <f t="shared" si="0"/>
        <v>73</v>
      </c>
      <c r="B78" s="502" t="s">
        <v>306</v>
      </c>
      <c r="C78" s="502"/>
      <c r="D78" s="502"/>
      <c r="E78" s="209">
        <v>2</v>
      </c>
      <c r="F78" s="200">
        <f>'WS-5 Risk Characterization'!T43</f>
        <v>0</v>
      </c>
      <c r="G78" s="200">
        <f>'WS-5 Risk Characterization'!U43</f>
        <v>0</v>
      </c>
      <c r="H78" s="200">
        <f>'WS-5 Risk Characterization'!V43</f>
        <v>0</v>
      </c>
      <c r="I78" s="200">
        <f>'WS-5 Risk Characterization'!W43</f>
        <v>0</v>
      </c>
    </row>
    <row r="79" spans="1:9" s="96" customFormat="1" ht="25.5" customHeight="1" x14ac:dyDescent="0.2">
      <c r="A79" s="194">
        <f t="shared" si="0"/>
        <v>74</v>
      </c>
      <c r="B79" s="502" t="s">
        <v>306</v>
      </c>
      <c r="C79" s="502"/>
      <c r="D79" s="502"/>
      <c r="E79" s="209">
        <v>3</v>
      </c>
      <c r="F79" s="200">
        <f>'WS-5 Risk Characterization'!T44</f>
        <v>0</v>
      </c>
      <c r="G79" s="200">
        <f>'WS-5 Risk Characterization'!U44</f>
        <v>0</v>
      </c>
      <c r="H79" s="200">
        <f>'WS-5 Risk Characterization'!V44</f>
        <v>0</v>
      </c>
      <c r="I79" s="200">
        <f>'WS-5 Risk Characterization'!W44</f>
        <v>0</v>
      </c>
    </row>
    <row r="80" spans="1:9" s="96" customFormat="1" ht="25.5" customHeight="1" x14ac:dyDescent="0.2">
      <c r="A80" s="194">
        <f t="shared" si="0"/>
        <v>75</v>
      </c>
      <c r="B80" s="502" t="s">
        <v>306</v>
      </c>
      <c r="C80" s="502"/>
      <c r="D80" s="502"/>
      <c r="E80" s="209">
        <v>4</v>
      </c>
      <c r="F80" s="200">
        <f>'WS-5 Risk Characterization'!T45</f>
        <v>0</v>
      </c>
      <c r="G80" s="200">
        <f>'WS-5 Risk Characterization'!U45</f>
        <v>0</v>
      </c>
      <c r="H80" s="200">
        <f>'WS-5 Risk Characterization'!V45</f>
        <v>0</v>
      </c>
      <c r="I80" s="200">
        <f>'WS-5 Risk Characterization'!W45</f>
        <v>0</v>
      </c>
    </row>
    <row r="81" spans="1:9" s="96" customFormat="1" ht="25.5" customHeight="1" x14ac:dyDescent="0.2">
      <c r="A81" s="194">
        <f t="shared" si="0"/>
        <v>76</v>
      </c>
      <c r="B81" s="502" t="s">
        <v>306</v>
      </c>
      <c r="C81" s="502"/>
      <c r="D81" s="502"/>
      <c r="E81" s="209">
        <v>5</v>
      </c>
      <c r="F81" s="200">
        <f>'WS-5 Risk Characterization'!T46</f>
        <v>0</v>
      </c>
      <c r="G81" s="200">
        <f>'WS-5 Risk Characterization'!U46</f>
        <v>0</v>
      </c>
      <c r="H81" s="200">
        <f>'WS-5 Risk Characterization'!V46</f>
        <v>0</v>
      </c>
      <c r="I81" s="200">
        <f>'WS-5 Risk Characterization'!W46</f>
        <v>0</v>
      </c>
    </row>
    <row r="82" spans="1:9" s="96" customFormat="1" ht="25.5" customHeight="1" x14ac:dyDescent="0.2">
      <c r="A82" s="194">
        <f t="shared" si="0"/>
        <v>77</v>
      </c>
      <c r="B82" s="502" t="s">
        <v>306</v>
      </c>
      <c r="C82" s="502"/>
      <c r="D82" s="502"/>
      <c r="E82" s="209">
        <v>6</v>
      </c>
      <c r="F82" s="200">
        <f>'WS-5 Risk Characterization'!T47</f>
        <v>0</v>
      </c>
      <c r="G82" s="200">
        <f>'WS-5 Risk Characterization'!U47</f>
        <v>0</v>
      </c>
      <c r="H82" s="200">
        <f>'WS-5 Risk Characterization'!V47</f>
        <v>0</v>
      </c>
      <c r="I82" s="200">
        <f>'WS-5 Risk Characterization'!W47</f>
        <v>0</v>
      </c>
    </row>
    <row r="83" spans="1:9" s="96" customFormat="1" ht="25.5" customHeight="1" x14ac:dyDescent="0.2">
      <c r="A83" s="194">
        <f t="shared" si="0"/>
        <v>78</v>
      </c>
      <c r="B83" s="502" t="s">
        <v>306</v>
      </c>
      <c r="C83" s="502"/>
      <c r="D83" s="502"/>
      <c r="E83" s="209">
        <v>7</v>
      </c>
      <c r="F83" s="200">
        <f>'WS-5 Risk Characterization'!T48</f>
        <v>0</v>
      </c>
      <c r="G83" s="200">
        <f>'WS-5 Risk Characterization'!U48</f>
        <v>0</v>
      </c>
      <c r="H83" s="200">
        <f>'WS-5 Risk Characterization'!V48</f>
        <v>0</v>
      </c>
      <c r="I83" s="200">
        <f>'WS-5 Risk Characterization'!W48</f>
        <v>0</v>
      </c>
    </row>
    <row r="84" spans="1:9" s="96" customFormat="1" ht="25.5" customHeight="1" x14ac:dyDescent="0.2">
      <c r="A84" s="194">
        <f t="shared" si="0"/>
        <v>79</v>
      </c>
      <c r="B84" s="502" t="s">
        <v>306</v>
      </c>
      <c r="C84" s="502"/>
      <c r="D84" s="502"/>
      <c r="E84" s="209">
        <v>8</v>
      </c>
      <c r="F84" s="200">
        <f>'WS-5 Risk Characterization'!T49</f>
        <v>0</v>
      </c>
      <c r="G84" s="200">
        <f>'WS-5 Risk Characterization'!U49</f>
        <v>0</v>
      </c>
      <c r="H84" s="200">
        <f>'WS-5 Risk Characterization'!V49</f>
        <v>0</v>
      </c>
      <c r="I84" s="200">
        <f>'WS-5 Risk Characterization'!W49</f>
        <v>0</v>
      </c>
    </row>
    <row r="85" spans="1:9" s="96" customFormat="1" ht="25.5" customHeight="1" x14ac:dyDescent="0.2">
      <c r="A85" s="194">
        <f t="shared" si="0"/>
        <v>80</v>
      </c>
      <c r="B85" s="767" t="s">
        <v>306</v>
      </c>
      <c r="C85" s="768"/>
      <c r="D85" s="769"/>
      <c r="E85" s="209">
        <v>9</v>
      </c>
      <c r="F85" s="200">
        <f>'WS-5 Risk Characterization'!T50</f>
        <v>0</v>
      </c>
      <c r="G85" s="200">
        <f>'WS-5 Risk Characterization'!U50</f>
        <v>0</v>
      </c>
      <c r="H85" s="200">
        <f>'WS-5 Risk Characterization'!V50</f>
        <v>0</v>
      </c>
      <c r="I85" s="200">
        <f>'WS-5 Risk Characterization'!W50</f>
        <v>0</v>
      </c>
    </row>
    <row r="86" spans="1:9" s="96" customFormat="1" ht="25.5" customHeight="1" x14ac:dyDescent="0.2">
      <c r="A86" s="194">
        <f t="shared" si="0"/>
        <v>81</v>
      </c>
      <c r="B86" s="502" t="s">
        <v>306</v>
      </c>
      <c r="C86" s="502"/>
      <c r="D86" s="502"/>
      <c r="E86" s="209">
        <v>10</v>
      </c>
      <c r="F86" s="200">
        <f>'WS-5 Risk Characterization'!T51</f>
        <v>0</v>
      </c>
      <c r="G86" s="200">
        <f>'WS-5 Risk Characterization'!U51</f>
        <v>0</v>
      </c>
      <c r="H86" s="200">
        <f>'WS-5 Risk Characterization'!V51</f>
        <v>0</v>
      </c>
      <c r="I86" s="200">
        <f>'WS-5 Risk Characterization'!W51</f>
        <v>0</v>
      </c>
    </row>
    <row r="87" spans="1:9" s="96" customFormat="1" ht="25.5" customHeight="1" x14ac:dyDescent="0.2">
      <c r="A87" s="194">
        <f t="shared" si="0"/>
        <v>82</v>
      </c>
      <c r="B87" s="502" t="s">
        <v>307</v>
      </c>
      <c r="C87" s="502"/>
      <c r="D87" s="502"/>
      <c r="E87" s="209">
        <v>1</v>
      </c>
      <c r="F87" s="200" t="str">
        <f>'WS-5 Risk Characterization'!T73</f>
        <v>(e.g. Website, application file, Database, past project)</v>
      </c>
      <c r="G87" s="200" t="str">
        <f>'WS-5 Risk Characterization'!U73</f>
        <v>(e.g. Website, GIS, Literature, Other)</v>
      </c>
      <c r="H87" s="200" t="str">
        <f>'WS-5 Risk Characterization'!V73</f>
        <v>(e.g. Website link, applicant file, etc.)</v>
      </c>
      <c r="I87" s="200">
        <f>'WS-5 Risk Characterization'!W73</f>
        <v>0</v>
      </c>
    </row>
    <row r="88" spans="1:9" s="96" customFormat="1" ht="25.5" customHeight="1" x14ac:dyDescent="0.2">
      <c r="A88" s="194">
        <f t="shared" si="0"/>
        <v>83</v>
      </c>
      <c r="B88" s="502" t="s">
        <v>307</v>
      </c>
      <c r="C88" s="502"/>
      <c r="D88" s="502"/>
      <c r="E88" s="209">
        <v>2</v>
      </c>
      <c r="F88" s="200">
        <f>'WS-5 Risk Characterization'!T74</f>
        <v>0</v>
      </c>
      <c r="G88" s="200">
        <f>'WS-5 Risk Characterization'!U74</f>
        <v>0</v>
      </c>
      <c r="H88" s="200">
        <f>'WS-5 Risk Characterization'!V74</f>
        <v>0</v>
      </c>
      <c r="I88" s="200">
        <f>'WS-5 Risk Characterization'!W74</f>
        <v>0</v>
      </c>
    </row>
    <row r="89" spans="1:9" s="96" customFormat="1" ht="25.5" customHeight="1" x14ac:dyDescent="0.2">
      <c r="A89" s="194">
        <f t="shared" si="0"/>
        <v>84</v>
      </c>
      <c r="B89" s="502" t="s">
        <v>307</v>
      </c>
      <c r="C89" s="502"/>
      <c r="D89" s="502"/>
      <c r="E89" s="209">
        <v>3</v>
      </c>
      <c r="F89" s="200">
        <f>'WS-5 Risk Characterization'!T75</f>
        <v>0</v>
      </c>
      <c r="G89" s="200">
        <f>'WS-5 Risk Characterization'!U75</f>
        <v>0</v>
      </c>
      <c r="H89" s="200">
        <f>'WS-5 Risk Characterization'!V75</f>
        <v>0</v>
      </c>
      <c r="I89" s="200">
        <f>'WS-5 Risk Characterization'!W75</f>
        <v>0</v>
      </c>
    </row>
    <row r="90" spans="1:9" s="96" customFormat="1" ht="25.5" customHeight="1" x14ac:dyDescent="0.2">
      <c r="A90" s="194">
        <f t="shared" si="0"/>
        <v>85</v>
      </c>
      <c r="B90" s="502" t="s">
        <v>307</v>
      </c>
      <c r="C90" s="502"/>
      <c r="D90" s="502"/>
      <c r="E90" s="209">
        <v>4</v>
      </c>
      <c r="F90" s="200">
        <f>'WS-5 Risk Characterization'!T76</f>
        <v>0</v>
      </c>
      <c r="G90" s="200">
        <f>'WS-5 Risk Characterization'!U76</f>
        <v>0</v>
      </c>
      <c r="H90" s="200">
        <f>'WS-5 Risk Characterization'!V76</f>
        <v>0</v>
      </c>
      <c r="I90" s="200">
        <f>'WS-5 Risk Characterization'!W76</f>
        <v>0</v>
      </c>
    </row>
    <row r="91" spans="1:9" s="96" customFormat="1" ht="25.5" customHeight="1" x14ac:dyDescent="0.2">
      <c r="A91" s="194">
        <f t="shared" si="0"/>
        <v>86</v>
      </c>
      <c r="B91" s="766" t="s">
        <v>307</v>
      </c>
      <c r="C91" s="766"/>
      <c r="D91" s="766"/>
      <c r="E91" s="209">
        <v>5</v>
      </c>
      <c r="F91" s="200">
        <f>'WS-5 Risk Characterization'!T77</f>
        <v>0</v>
      </c>
      <c r="G91" s="200">
        <f>'WS-5 Risk Characterization'!U77</f>
        <v>0</v>
      </c>
      <c r="H91" s="200">
        <f>'WS-5 Risk Characterization'!V77</f>
        <v>0</v>
      </c>
      <c r="I91" s="200">
        <f>'WS-5 Risk Characterization'!W77</f>
        <v>0</v>
      </c>
    </row>
    <row r="92" spans="1:9" s="96" customFormat="1" ht="25.5" customHeight="1" x14ac:dyDescent="0.2">
      <c r="A92" s="194">
        <f t="shared" si="0"/>
        <v>87</v>
      </c>
      <c r="B92" s="502" t="s">
        <v>307</v>
      </c>
      <c r="C92" s="502"/>
      <c r="D92" s="502"/>
      <c r="E92" s="209">
        <v>6</v>
      </c>
      <c r="F92" s="200">
        <f>'WS-5 Risk Characterization'!T78</f>
        <v>0</v>
      </c>
      <c r="G92" s="200">
        <f>'WS-5 Risk Characterization'!U78</f>
        <v>0</v>
      </c>
      <c r="H92" s="200">
        <f>'WS-5 Risk Characterization'!V78</f>
        <v>0</v>
      </c>
      <c r="I92" s="200">
        <f>'WS-5 Risk Characterization'!W78</f>
        <v>0</v>
      </c>
    </row>
    <row r="93" spans="1:9" s="96" customFormat="1" ht="25.5" customHeight="1" x14ac:dyDescent="0.2">
      <c r="A93" s="194">
        <f t="shared" si="0"/>
        <v>88</v>
      </c>
      <c r="B93" s="502" t="s">
        <v>307</v>
      </c>
      <c r="C93" s="502"/>
      <c r="D93" s="502"/>
      <c r="E93" s="209">
        <v>7</v>
      </c>
      <c r="F93" s="200">
        <f>'WS-5 Risk Characterization'!T79</f>
        <v>0</v>
      </c>
      <c r="G93" s="200">
        <f>'WS-5 Risk Characterization'!U79</f>
        <v>0</v>
      </c>
      <c r="H93" s="200">
        <f>'WS-5 Risk Characterization'!V79</f>
        <v>0</v>
      </c>
      <c r="I93" s="200">
        <f>'WS-5 Risk Characterization'!W79</f>
        <v>0</v>
      </c>
    </row>
    <row r="94" spans="1:9" s="96" customFormat="1" ht="25.5" customHeight="1" x14ac:dyDescent="0.2">
      <c r="A94" s="194">
        <f t="shared" si="0"/>
        <v>89</v>
      </c>
      <c r="B94" s="502" t="s">
        <v>307</v>
      </c>
      <c r="C94" s="502"/>
      <c r="D94" s="502"/>
      <c r="E94" s="209">
        <v>8</v>
      </c>
      <c r="F94" s="200">
        <f>'WS-5 Risk Characterization'!T80</f>
        <v>0</v>
      </c>
      <c r="G94" s="200">
        <f>'WS-5 Risk Characterization'!U80</f>
        <v>0</v>
      </c>
      <c r="H94" s="200">
        <f>'WS-5 Risk Characterization'!V80</f>
        <v>0</v>
      </c>
      <c r="I94" s="200">
        <f>'WS-5 Risk Characterization'!W80</f>
        <v>0</v>
      </c>
    </row>
    <row r="95" spans="1:9" s="96" customFormat="1" ht="25.5" customHeight="1" x14ac:dyDescent="0.2">
      <c r="A95" s="194">
        <f t="shared" si="0"/>
        <v>90</v>
      </c>
      <c r="B95" s="502" t="s">
        <v>307</v>
      </c>
      <c r="C95" s="502"/>
      <c r="D95" s="502"/>
      <c r="E95" s="209">
        <v>9</v>
      </c>
      <c r="F95" s="200">
        <f>'WS-5 Risk Characterization'!T81</f>
        <v>0</v>
      </c>
      <c r="G95" s="200">
        <f>'WS-5 Risk Characterization'!U81</f>
        <v>0</v>
      </c>
      <c r="H95" s="200">
        <f>'WS-5 Risk Characterization'!V81</f>
        <v>0</v>
      </c>
      <c r="I95" s="200">
        <f>'WS-5 Risk Characterization'!W81</f>
        <v>0</v>
      </c>
    </row>
    <row r="96" spans="1:9" s="96" customFormat="1" ht="25.5" customHeight="1" x14ac:dyDescent="0.2">
      <c r="A96" s="194">
        <f t="shared" si="0"/>
        <v>91</v>
      </c>
      <c r="B96" s="502" t="s">
        <v>307</v>
      </c>
      <c r="C96" s="502"/>
      <c r="D96" s="502"/>
      <c r="E96" s="209">
        <v>10</v>
      </c>
      <c r="F96" s="200">
        <f>'WS-5 Risk Characterization'!T82</f>
        <v>0</v>
      </c>
      <c r="G96" s="200">
        <f>'WS-5 Risk Characterization'!U82</f>
        <v>0</v>
      </c>
      <c r="H96" s="200">
        <f>'WS-5 Risk Characterization'!V82</f>
        <v>0</v>
      </c>
      <c r="I96" s="200">
        <f>'WS-5 Risk Characterization'!W82</f>
        <v>0</v>
      </c>
    </row>
    <row r="97" spans="1:9" s="96" customFormat="1" ht="25.5" customHeight="1" x14ac:dyDescent="0.2">
      <c r="A97" s="194">
        <f t="shared" si="0"/>
        <v>92</v>
      </c>
      <c r="B97" s="733" t="s">
        <v>215</v>
      </c>
      <c r="C97" s="733"/>
      <c r="D97" s="733"/>
      <c r="E97" s="209">
        <f>'WS-6 S, E, C Evaluation'!A7</f>
        <v>1</v>
      </c>
      <c r="F97" s="200" t="str">
        <f>'WS-6 S, E, C Evaluation'!G7</f>
        <v>(e.g. Website, application file, Database, past project)</v>
      </c>
      <c r="G97" s="200" t="str">
        <f>'WS-6 S, E, C Evaluation'!I7</f>
        <v>(e.g. Website, GIS, Literature, Other)</v>
      </c>
      <c r="H97" s="200" t="str">
        <f>'WS-6 S, E, C Evaluation'!J7</f>
        <v>(e.g. Website link, applicant file, etc.)</v>
      </c>
      <c r="I97" s="195">
        <f>'WS-6 S, E, C Evaluation'!K7</f>
        <v>0</v>
      </c>
    </row>
    <row r="98" spans="1:9" s="96" customFormat="1" ht="25.5" customHeight="1" x14ac:dyDescent="0.2">
      <c r="A98" s="194">
        <f t="shared" ref="A98:A122" si="1">A97+1</f>
        <v>93</v>
      </c>
      <c r="B98" s="733" t="s">
        <v>215</v>
      </c>
      <c r="C98" s="733"/>
      <c r="D98" s="733"/>
      <c r="E98" s="209">
        <f>'WS-6 S, E, C Evaluation'!A8</f>
        <v>2</v>
      </c>
      <c r="F98" s="200">
        <f>'WS-6 S, E, C Evaluation'!G8</f>
        <v>0</v>
      </c>
      <c r="G98" s="200">
        <f>'WS-6 S, E, C Evaluation'!I8</f>
        <v>0</v>
      </c>
      <c r="H98" s="200">
        <f>'WS-6 S, E, C Evaluation'!J8</f>
        <v>0</v>
      </c>
      <c r="I98" s="195">
        <f>'WS-6 S, E, C Evaluation'!K8</f>
        <v>0</v>
      </c>
    </row>
    <row r="99" spans="1:9" s="96" customFormat="1" ht="25.5" customHeight="1" x14ac:dyDescent="0.2">
      <c r="A99" s="194">
        <f t="shared" si="1"/>
        <v>94</v>
      </c>
      <c r="B99" s="733" t="s">
        <v>215</v>
      </c>
      <c r="C99" s="733"/>
      <c r="D99" s="733"/>
      <c r="E99" s="209">
        <f>'WS-6 S, E, C Evaluation'!A9</f>
        <v>3</v>
      </c>
      <c r="F99" s="200">
        <f>'WS-6 S, E, C Evaluation'!G9</f>
        <v>0</v>
      </c>
      <c r="G99" s="200">
        <f>'WS-6 S, E, C Evaluation'!I9</f>
        <v>0</v>
      </c>
      <c r="H99" s="200">
        <f>'WS-6 S, E, C Evaluation'!J9</f>
        <v>0</v>
      </c>
      <c r="I99" s="195">
        <f>'WS-6 S, E, C Evaluation'!K9</f>
        <v>0</v>
      </c>
    </row>
    <row r="100" spans="1:9" s="96" customFormat="1" ht="25.5" customHeight="1" x14ac:dyDescent="0.2">
      <c r="A100" s="194">
        <f t="shared" si="1"/>
        <v>95</v>
      </c>
      <c r="B100" s="733" t="s">
        <v>215</v>
      </c>
      <c r="C100" s="733"/>
      <c r="D100" s="733"/>
      <c r="E100" s="209">
        <f>'WS-6 S, E, C Evaluation'!A10</f>
        <v>4</v>
      </c>
      <c r="F100" s="200">
        <f>'WS-6 S, E, C Evaluation'!G10</f>
        <v>0</v>
      </c>
      <c r="G100" s="200">
        <f>'WS-6 S, E, C Evaluation'!I10</f>
        <v>0</v>
      </c>
      <c r="H100" s="200">
        <f>'WS-6 S, E, C Evaluation'!J10</f>
        <v>0</v>
      </c>
      <c r="I100" s="195">
        <f>'WS-6 S, E, C Evaluation'!K10</f>
        <v>0</v>
      </c>
    </row>
    <row r="101" spans="1:9" s="96" customFormat="1" ht="25.5" customHeight="1" x14ac:dyDescent="0.2">
      <c r="A101" s="194">
        <f t="shared" si="1"/>
        <v>96</v>
      </c>
      <c r="B101" s="733" t="s">
        <v>215</v>
      </c>
      <c r="C101" s="733"/>
      <c r="D101" s="733"/>
      <c r="E101" s="209">
        <f>'WS-6 S, E, C Evaluation'!A11</f>
        <v>5</v>
      </c>
      <c r="F101" s="200">
        <f>'WS-6 S, E, C Evaluation'!G11</f>
        <v>0</v>
      </c>
      <c r="G101" s="200">
        <f>'WS-6 S, E, C Evaluation'!I11</f>
        <v>0</v>
      </c>
      <c r="H101" s="200">
        <f>'WS-6 S, E, C Evaluation'!J11</f>
        <v>0</v>
      </c>
      <c r="I101" s="195">
        <f>'WS-6 S, E, C Evaluation'!K11</f>
        <v>0</v>
      </c>
    </row>
    <row r="102" spans="1:9" s="96" customFormat="1" ht="25.5" customHeight="1" x14ac:dyDescent="0.2">
      <c r="A102" s="194">
        <f t="shared" si="1"/>
        <v>97</v>
      </c>
      <c r="B102" s="733" t="s">
        <v>215</v>
      </c>
      <c r="C102" s="733"/>
      <c r="D102" s="733"/>
      <c r="E102" s="209">
        <f>'WS-6 S, E, C Evaluation'!A12</f>
        <v>6</v>
      </c>
      <c r="F102" s="200">
        <f>'WS-6 S, E, C Evaluation'!G12</f>
        <v>0</v>
      </c>
      <c r="G102" s="200">
        <f>'WS-6 S, E, C Evaluation'!I12</f>
        <v>0</v>
      </c>
      <c r="H102" s="200">
        <f>'WS-6 S, E, C Evaluation'!J12</f>
        <v>0</v>
      </c>
      <c r="I102" s="195">
        <f>'WS-6 S, E, C Evaluation'!K12</f>
        <v>0</v>
      </c>
    </row>
    <row r="103" spans="1:9" s="96" customFormat="1" ht="25.5" customHeight="1" x14ac:dyDescent="0.2">
      <c r="A103" s="194">
        <f t="shared" si="1"/>
        <v>98</v>
      </c>
      <c r="B103" s="733" t="s">
        <v>215</v>
      </c>
      <c r="C103" s="733"/>
      <c r="D103" s="733"/>
      <c r="E103" s="209">
        <f>'WS-6 S, E, C Evaluation'!A13</f>
        <v>7</v>
      </c>
      <c r="F103" s="200">
        <f>'WS-6 S, E, C Evaluation'!G13</f>
        <v>0</v>
      </c>
      <c r="G103" s="200">
        <f>'WS-6 S, E, C Evaluation'!I13</f>
        <v>0</v>
      </c>
      <c r="H103" s="200">
        <f>'WS-6 S, E, C Evaluation'!J13</f>
        <v>0</v>
      </c>
      <c r="I103" s="195">
        <f>'WS-6 S, E, C Evaluation'!K13</f>
        <v>0</v>
      </c>
    </row>
    <row r="104" spans="1:9" s="96" customFormat="1" ht="25.5" customHeight="1" x14ac:dyDescent="0.2">
      <c r="A104" s="194">
        <f t="shared" si="1"/>
        <v>99</v>
      </c>
      <c r="B104" s="733" t="s">
        <v>215</v>
      </c>
      <c r="C104" s="733"/>
      <c r="D104" s="733"/>
      <c r="E104" s="209">
        <f>'WS-6 S, E, C Evaluation'!A14</f>
        <v>8</v>
      </c>
      <c r="F104" s="200">
        <f>'WS-6 S, E, C Evaluation'!G14</f>
        <v>0</v>
      </c>
      <c r="G104" s="200">
        <f>'WS-6 S, E, C Evaluation'!I14</f>
        <v>0</v>
      </c>
      <c r="H104" s="200">
        <f>'WS-6 S, E, C Evaluation'!J14</f>
        <v>0</v>
      </c>
      <c r="I104" s="195">
        <f>'WS-6 S, E, C Evaluation'!K14</f>
        <v>0</v>
      </c>
    </row>
    <row r="105" spans="1:9" s="96" customFormat="1" ht="25.5" customHeight="1" x14ac:dyDescent="0.2">
      <c r="A105" s="194">
        <f t="shared" si="1"/>
        <v>100</v>
      </c>
      <c r="B105" s="733" t="s">
        <v>215</v>
      </c>
      <c r="C105" s="733"/>
      <c r="D105" s="733"/>
      <c r="E105" s="209">
        <f>'WS-6 S, E, C Evaluation'!A15</f>
        <v>9</v>
      </c>
      <c r="F105" s="200">
        <f>'WS-6 S, E, C Evaluation'!G15</f>
        <v>0</v>
      </c>
      <c r="G105" s="200">
        <f>'WS-6 S, E, C Evaluation'!I15</f>
        <v>0</v>
      </c>
      <c r="H105" s="200">
        <f>'WS-6 S, E, C Evaluation'!J15</f>
        <v>0</v>
      </c>
      <c r="I105" s="195">
        <f>'WS-6 S, E, C Evaluation'!K15</f>
        <v>0</v>
      </c>
    </row>
    <row r="106" spans="1:9" s="96" customFormat="1" ht="25.5" customHeight="1" x14ac:dyDescent="0.2">
      <c r="A106" s="194">
        <f t="shared" si="1"/>
        <v>101</v>
      </c>
      <c r="B106" s="733" t="s">
        <v>215</v>
      </c>
      <c r="C106" s="733"/>
      <c r="D106" s="733"/>
      <c r="E106" s="209">
        <f>'WS-6 S, E, C Evaluation'!A16</f>
        <v>10</v>
      </c>
      <c r="F106" s="200">
        <f>'WS-6 S, E, C Evaluation'!G16</f>
        <v>0</v>
      </c>
      <c r="G106" s="200">
        <f>'WS-6 S, E, C Evaluation'!I16</f>
        <v>0</v>
      </c>
      <c r="H106" s="200">
        <f>'WS-6 S, E, C Evaluation'!J16</f>
        <v>0</v>
      </c>
      <c r="I106" s="195">
        <f>'WS-6 S, E, C Evaluation'!K16</f>
        <v>0</v>
      </c>
    </row>
    <row r="107" spans="1:9" s="96" customFormat="1" ht="25.5" customHeight="1" x14ac:dyDescent="0.2">
      <c r="A107" s="194">
        <f t="shared" si="1"/>
        <v>102</v>
      </c>
      <c r="B107" s="733" t="s">
        <v>215</v>
      </c>
      <c r="C107" s="733"/>
      <c r="D107" s="733"/>
      <c r="E107" s="209">
        <f>'WS-6 S, E, C Evaluation'!A17</f>
        <v>11</v>
      </c>
      <c r="F107" s="200">
        <f>'WS-6 S, E, C Evaluation'!G17</f>
        <v>0</v>
      </c>
      <c r="G107" s="200">
        <f>'WS-6 S, E, C Evaluation'!I17</f>
        <v>0</v>
      </c>
      <c r="H107" s="200">
        <f>'WS-6 S, E, C Evaluation'!J17</f>
        <v>0</v>
      </c>
      <c r="I107" s="195">
        <f>'WS-6 S, E, C Evaluation'!K17</f>
        <v>0</v>
      </c>
    </row>
    <row r="108" spans="1:9" s="96" customFormat="1" ht="25.5" customHeight="1" x14ac:dyDescent="0.2">
      <c r="A108" s="194">
        <f t="shared" si="1"/>
        <v>103</v>
      </c>
      <c r="B108" s="733" t="s">
        <v>215</v>
      </c>
      <c r="C108" s="733"/>
      <c r="D108" s="733"/>
      <c r="E108" s="209">
        <f>'WS-6 S, E, C Evaluation'!A18</f>
        <v>12</v>
      </c>
      <c r="F108" s="200">
        <f>'WS-6 S, E, C Evaluation'!G18</f>
        <v>0</v>
      </c>
      <c r="G108" s="200">
        <f>'WS-6 S, E, C Evaluation'!I18</f>
        <v>0</v>
      </c>
      <c r="H108" s="200">
        <f>'WS-6 S, E, C Evaluation'!J18</f>
        <v>0</v>
      </c>
      <c r="I108" s="195">
        <f>'WS-6 S, E, C Evaluation'!K18</f>
        <v>0</v>
      </c>
    </row>
    <row r="109" spans="1:9" s="96" customFormat="1" ht="25.5" customHeight="1" x14ac:dyDescent="0.2">
      <c r="A109" s="194">
        <f t="shared" si="1"/>
        <v>104</v>
      </c>
      <c r="B109" s="733" t="s">
        <v>215</v>
      </c>
      <c r="C109" s="733"/>
      <c r="D109" s="733"/>
      <c r="E109" s="209">
        <f>'WS-6 S, E, C Evaluation'!A19</f>
        <v>13</v>
      </c>
      <c r="F109" s="200">
        <f>'WS-6 S, E, C Evaluation'!G19</f>
        <v>0</v>
      </c>
      <c r="G109" s="200">
        <f>'WS-6 S, E, C Evaluation'!I19</f>
        <v>0</v>
      </c>
      <c r="H109" s="200">
        <f>'WS-6 S, E, C Evaluation'!J19</f>
        <v>0</v>
      </c>
      <c r="I109" s="195">
        <f>'WS-6 S, E, C Evaluation'!K19</f>
        <v>0</v>
      </c>
    </row>
    <row r="110" spans="1:9" s="96" customFormat="1" ht="25.5" customHeight="1" x14ac:dyDescent="0.2">
      <c r="A110" s="194">
        <f t="shared" si="1"/>
        <v>105</v>
      </c>
      <c r="B110" s="733" t="s">
        <v>215</v>
      </c>
      <c r="C110" s="733"/>
      <c r="D110" s="733"/>
      <c r="E110" s="209">
        <f>'WS-6 S, E, C Evaluation'!A20</f>
        <v>14</v>
      </c>
      <c r="F110" s="200">
        <f>'WS-6 S, E, C Evaluation'!G20</f>
        <v>0</v>
      </c>
      <c r="G110" s="200">
        <f>'WS-6 S, E, C Evaluation'!I20</f>
        <v>0</v>
      </c>
      <c r="H110" s="200">
        <f>'WS-6 S, E, C Evaluation'!J20</f>
        <v>0</v>
      </c>
      <c r="I110" s="195">
        <f>'WS-6 S, E, C Evaluation'!K20</f>
        <v>0</v>
      </c>
    </row>
    <row r="111" spans="1:9" s="96" customFormat="1" ht="25.5" customHeight="1" x14ac:dyDescent="0.2">
      <c r="A111" s="194">
        <f t="shared" si="1"/>
        <v>106</v>
      </c>
      <c r="B111" s="733" t="s">
        <v>215</v>
      </c>
      <c r="C111" s="733"/>
      <c r="D111" s="733"/>
      <c r="E111" s="209">
        <f>'WS-6 S, E, C Evaluation'!A21</f>
        <v>15</v>
      </c>
      <c r="F111" s="200">
        <f>'WS-6 S, E, C Evaluation'!G21</f>
        <v>0</v>
      </c>
      <c r="G111" s="200">
        <f>'WS-6 S, E, C Evaluation'!I21</f>
        <v>0</v>
      </c>
      <c r="H111" s="200">
        <f>'WS-6 S, E, C Evaluation'!J21</f>
        <v>0</v>
      </c>
      <c r="I111" s="195">
        <f>'WS-6 S, E, C Evaluation'!K21</f>
        <v>0</v>
      </c>
    </row>
    <row r="112" spans="1:9" s="96" customFormat="1" ht="25.5" customHeight="1" x14ac:dyDescent="0.2">
      <c r="A112" s="194">
        <f t="shared" si="1"/>
        <v>107</v>
      </c>
      <c r="B112" s="733" t="s">
        <v>215</v>
      </c>
      <c r="C112" s="733"/>
      <c r="D112" s="733"/>
      <c r="E112" s="209">
        <f>'WS-6 S, E, C Evaluation'!A22</f>
        <v>16</v>
      </c>
      <c r="F112" s="200">
        <f>'WS-6 S, E, C Evaluation'!G22</f>
        <v>0</v>
      </c>
      <c r="G112" s="200">
        <f>'WS-6 S, E, C Evaluation'!I22</f>
        <v>0</v>
      </c>
      <c r="H112" s="200">
        <f>'WS-6 S, E, C Evaluation'!J22</f>
        <v>0</v>
      </c>
      <c r="I112" s="195">
        <f>'WS-6 S, E, C Evaluation'!K22</f>
        <v>0</v>
      </c>
    </row>
    <row r="113" spans="1:9" s="96" customFormat="1" ht="25.5" customHeight="1" x14ac:dyDescent="0.2">
      <c r="A113" s="194">
        <f t="shared" si="1"/>
        <v>108</v>
      </c>
      <c r="B113" s="733" t="s">
        <v>215</v>
      </c>
      <c r="C113" s="733"/>
      <c r="D113" s="733"/>
      <c r="E113" s="209">
        <f>'WS-6 S, E, C Evaluation'!A23</f>
        <v>17</v>
      </c>
      <c r="F113" s="200">
        <f>'WS-6 S, E, C Evaluation'!G23</f>
        <v>0</v>
      </c>
      <c r="G113" s="200">
        <f>'WS-6 S, E, C Evaluation'!I23</f>
        <v>0</v>
      </c>
      <c r="H113" s="200">
        <f>'WS-6 S, E, C Evaluation'!J23</f>
        <v>0</v>
      </c>
      <c r="I113" s="195">
        <f>'WS-6 S, E, C Evaluation'!K23</f>
        <v>0</v>
      </c>
    </row>
    <row r="114" spans="1:9" s="96" customFormat="1" ht="25.5" customHeight="1" x14ac:dyDescent="0.2">
      <c r="A114" s="194">
        <f t="shared" si="1"/>
        <v>109</v>
      </c>
      <c r="B114" s="733" t="s">
        <v>215</v>
      </c>
      <c r="C114" s="733"/>
      <c r="D114" s="733"/>
      <c r="E114" s="209">
        <f>'WS-6 S, E, C Evaluation'!A24</f>
        <v>18</v>
      </c>
      <c r="F114" s="200">
        <f>'WS-6 S, E, C Evaluation'!G24</f>
        <v>0</v>
      </c>
      <c r="G114" s="200">
        <f>'WS-6 S, E, C Evaluation'!I24</f>
        <v>0</v>
      </c>
      <c r="H114" s="200">
        <f>'WS-6 S, E, C Evaluation'!J24</f>
        <v>0</v>
      </c>
      <c r="I114" s="195">
        <f>'WS-6 S, E, C Evaluation'!K24</f>
        <v>0</v>
      </c>
    </row>
    <row r="115" spans="1:9" s="96" customFormat="1" ht="25.5" customHeight="1" x14ac:dyDescent="0.2">
      <c r="A115" s="194">
        <f t="shared" si="1"/>
        <v>110</v>
      </c>
      <c r="B115" s="733" t="s">
        <v>215</v>
      </c>
      <c r="C115" s="733"/>
      <c r="D115" s="733"/>
      <c r="E115" s="209">
        <f>'WS-6 S, E, C Evaluation'!A25</f>
        <v>19</v>
      </c>
      <c r="F115" s="200">
        <f>'WS-6 S, E, C Evaluation'!G25</f>
        <v>0</v>
      </c>
      <c r="G115" s="200">
        <f>'WS-6 S, E, C Evaluation'!I25</f>
        <v>0</v>
      </c>
      <c r="H115" s="200">
        <f>'WS-6 S, E, C Evaluation'!J25</f>
        <v>0</v>
      </c>
      <c r="I115" s="195">
        <f>'WS-6 S, E, C Evaluation'!K25</f>
        <v>0</v>
      </c>
    </row>
    <row r="116" spans="1:9" s="96" customFormat="1" ht="25.5" customHeight="1" x14ac:dyDescent="0.2">
      <c r="A116" s="194">
        <f t="shared" si="1"/>
        <v>111</v>
      </c>
      <c r="B116" s="733" t="s">
        <v>215</v>
      </c>
      <c r="C116" s="733"/>
      <c r="D116" s="733"/>
      <c r="E116" s="209">
        <f>'WS-6 S, E, C Evaluation'!A26</f>
        <v>20</v>
      </c>
      <c r="F116" s="200">
        <f>'WS-6 S, E, C Evaluation'!G26</f>
        <v>0</v>
      </c>
      <c r="G116" s="200">
        <f>'WS-6 S, E, C Evaluation'!I26</f>
        <v>0</v>
      </c>
      <c r="H116" s="200">
        <f>'WS-6 S, E, C Evaluation'!J26</f>
        <v>0</v>
      </c>
      <c r="I116" s="195">
        <f>'WS-6 S, E, C Evaluation'!K26</f>
        <v>0</v>
      </c>
    </row>
    <row r="117" spans="1:9" s="96" customFormat="1" ht="25.5" customHeight="1" x14ac:dyDescent="0.2">
      <c r="A117" s="194">
        <f t="shared" si="1"/>
        <v>112</v>
      </c>
      <c r="B117" s="733" t="s">
        <v>215</v>
      </c>
      <c r="C117" s="733"/>
      <c r="D117" s="733"/>
      <c r="E117" s="209">
        <f>'WS-6 S, E, C Evaluation'!A27</f>
        <v>21</v>
      </c>
      <c r="F117" s="200">
        <f>'WS-6 S, E, C Evaluation'!G27</f>
        <v>0</v>
      </c>
      <c r="G117" s="200">
        <f>'WS-6 S, E, C Evaluation'!I27</f>
        <v>0</v>
      </c>
      <c r="H117" s="200">
        <f>'WS-6 S, E, C Evaluation'!J27</f>
        <v>0</v>
      </c>
      <c r="I117" s="195">
        <f>'WS-6 S, E, C Evaluation'!K27</f>
        <v>0</v>
      </c>
    </row>
    <row r="118" spans="1:9" s="96" customFormat="1" ht="25.5" customHeight="1" x14ac:dyDescent="0.2">
      <c r="A118" s="194">
        <f t="shared" si="1"/>
        <v>113</v>
      </c>
      <c r="B118" s="733" t="s">
        <v>215</v>
      </c>
      <c r="C118" s="733"/>
      <c r="D118" s="733"/>
      <c r="E118" s="209">
        <f>'WS-6 S, E, C Evaluation'!A28</f>
        <v>22</v>
      </c>
      <c r="F118" s="200">
        <f>'WS-6 S, E, C Evaluation'!G28</f>
        <v>0</v>
      </c>
      <c r="G118" s="200">
        <f>'WS-6 S, E, C Evaluation'!I28</f>
        <v>0</v>
      </c>
      <c r="H118" s="200">
        <f>'WS-6 S, E, C Evaluation'!J28</f>
        <v>0</v>
      </c>
      <c r="I118" s="195">
        <f>'WS-6 S, E, C Evaluation'!K28</f>
        <v>0</v>
      </c>
    </row>
    <row r="119" spans="1:9" s="96" customFormat="1" ht="25.5" customHeight="1" x14ac:dyDescent="0.2">
      <c r="A119" s="194">
        <f t="shared" si="1"/>
        <v>114</v>
      </c>
      <c r="B119" s="733" t="s">
        <v>215</v>
      </c>
      <c r="C119" s="733"/>
      <c r="D119" s="733"/>
      <c r="E119" s="209">
        <f>'WS-6 S, E, C Evaluation'!A29</f>
        <v>23</v>
      </c>
      <c r="F119" s="200">
        <f>'WS-6 S, E, C Evaluation'!G29</f>
        <v>0</v>
      </c>
      <c r="G119" s="200">
        <f>'WS-6 S, E, C Evaluation'!I29</f>
        <v>0</v>
      </c>
      <c r="H119" s="200">
        <f>'WS-6 S, E, C Evaluation'!J29</f>
        <v>0</v>
      </c>
      <c r="I119" s="195">
        <f>'WS-6 S, E, C Evaluation'!K29</f>
        <v>0</v>
      </c>
    </row>
    <row r="120" spans="1:9" s="96" customFormat="1" ht="25.5" customHeight="1" x14ac:dyDescent="0.2">
      <c r="A120" s="194">
        <f t="shared" si="1"/>
        <v>115</v>
      </c>
      <c r="B120" s="733" t="s">
        <v>215</v>
      </c>
      <c r="C120" s="733"/>
      <c r="D120" s="733"/>
      <c r="E120" s="209">
        <f>'WS-6 S, E, C Evaluation'!A30</f>
        <v>24</v>
      </c>
      <c r="F120" s="200">
        <f>'WS-6 S, E, C Evaluation'!G30</f>
        <v>0</v>
      </c>
      <c r="G120" s="200">
        <f>'WS-6 S, E, C Evaluation'!I30</f>
        <v>0</v>
      </c>
      <c r="H120" s="200">
        <f>'WS-6 S, E, C Evaluation'!J30</f>
        <v>0</v>
      </c>
      <c r="I120" s="195">
        <f>'WS-6 S, E, C Evaluation'!K30</f>
        <v>0</v>
      </c>
    </row>
    <row r="121" spans="1:9" s="96" customFormat="1" ht="25.5" customHeight="1" x14ac:dyDescent="0.2">
      <c r="A121" s="194">
        <f t="shared" si="1"/>
        <v>116</v>
      </c>
      <c r="B121" s="733" t="s">
        <v>215</v>
      </c>
      <c r="C121" s="733"/>
      <c r="D121" s="733"/>
      <c r="E121" s="209">
        <f>'WS-6 S, E, C Evaluation'!A31</f>
        <v>25</v>
      </c>
      <c r="F121" s="200">
        <f>'WS-6 S, E, C Evaluation'!G31</f>
        <v>0</v>
      </c>
      <c r="G121" s="200">
        <f>'WS-6 S, E, C Evaluation'!I31</f>
        <v>0</v>
      </c>
      <c r="H121" s="200">
        <f>'WS-6 S, E, C Evaluation'!J31</f>
        <v>0</v>
      </c>
      <c r="I121" s="195">
        <f>'WS-6 S, E, C Evaluation'!K31</f>
        <v>0</v>
      </c>
    </row>
    <row r="122" spans="1:9" s="96" customFormat="1" ht="25.5" customHeight="1" x14ac:dyDescent="0.2">
      <c r="A122" s="194">
        <f t="shared" si="1"/>
        <v>117</v>
      </c>
      <c r="B122" s="733" t="s">
        <v>215</v>
      </c>
      <c r="C122" s="733"/>
      <c r="D122" s="733"/>
      <c r="E122" s="209">
        <f>'WS-6 S, E, C Evaluation'!A32</f>
        <v>26</v>
      </c>
      <c r="F122" s="200">
        <f>'WS-6 S, E, C Evaluation'!G32</f>
        <v>0</v>
      </c>
      <c r="G122" s="200">
        <f>'WS-6 S, E, C Evaluation'!I32</f>
        <v>0</v>
      </c>
      <c r="H122" s="200">
        <f>'WS-6 S, E, C Evaluation'!J32</f>
        <v>0</v>
      </c>
      <c r="I122" s="200">
        <f>'WS-6 S, E, C Evaluation'!K32</f>
        <v>0</v>
      </c>
    </row>
  </sheetData>
  <customSheetViews>
    <customSheetView guid="{92C8D754-EB7A-4578-B4E8-44A2B0F65C84}" scale="75" fitToPage="1" showRuler="0" topLeftCell="A7">
      <selection activeCell="H19" sqref="H19:K20"/>
      <pageMargins left="0.75" right="0.75" top="1" bottom="1" header="0.5" footer="0.5"/>
      <pageSetup scale="68" orientation="landscape" horizontalDpi="4294967293" r:id="rId1"/>
      <headerFooter alignWithMargins="0"/>
    </customSheetView>
    <customSheetView guid="{668B6A2C-8FEC-4623-A641-0D19175D19CC}" scale="75" showPageBreaks="1" fitToPage="1" printArea="1" showRuler="0">
      <selection activeCell="P56" sqref="P56"/>
      <pageMargins left="0.75" right="0.75" top="1" bottom="1" header="0.5" footer="0.5"/>
      <pageSetup scale="68" orientation="landscape" horizontalDpi="4294967293" r:id="rId2"/>
      <headerFooter alignWithMargins="0"/>
    </customSheetView>
    <customSheetView guid="{43E387BF-4F6B-4C2C-97C0-CDB038711939}" scale="75" fitToPage="1" showRuler="0" topLeftCell="A202">
      <selection activeCell="G7" sqref="G7:G8"/>
      <pageMargins left="0.75" right="0.75" top="1" bottom="1" header="0.5" footer="0.5"/>
      <pageSetup scale="68" orientation="landscape" horizontalDpi="4294967293" r:id="rId3"/>
      <headerFooter alignWithMargins="0"/>
    </customSheetView>
  </customSheetViews>
  <phoneticPr fontId="3" type="noConversion"/>
  <printOptions horizontalCentered="1"/>
  <pageMargins left="0.75" right="0.75" top="1" bottom="1" header="0.5" footer="0.5"/>
  <pageSetup paperSize="3" scale="34" orientation="portrait" horizontalDpi="4294967293" r:id="rId4"/>
  <headerFooter alignWithMargins="0"/>
  <rowBreaks count="2" manualBreakCount="2">
    <brk id="48" max="16383" man="1"/>
    <brk id="54" max="1638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indexed="43"/>
  </sheetPr>
  <dimension ref="A1:AH90"/>
  <sheetViews>
    <sheetView zoomScale="40" zoomScaleNormal="40" workbookViewId="0">
      <selection activeCell="A22" sqref="A22:N22"/>
    </sheetView>
  </sheetViews>
  <sheetFormatPr defaultRowHeight="12.75" x14ac:dyDescent="0.2"/>
  <cols>
    <col min="2" max="2" width="11.5703125" customWidth="1"/>
    <col min="3" max="4" width="10.85546875" customWidth="1"/>
    <col min="6" max="6" width="10.85546875" customWidth="1"/>
    <col min="7" max="7" width="16.28515625" customWidth="1"/>
    <col min="8" max="8" width="11" customWidth="1"/>
    <col min="9" max="9" width="13.28515625" customWidth="1"/>
    <col min="10" max="10" width="11.140625" customWidth="1"/>
    <col min="11" max="11" width="11.42578125" customWidth="1"/>
    <col min="12" max="12" width="13.140625" customWidth="1"/>
    <col min="13" max="13" width="13.7109375" customWidth="1"/>
    <col min="14" max="14" width="9.140625" hidden="1" customWidth="1"/>
    <col min="15" max="15" width="30.85546875" customWidth="1"/>
    <col min="16" max="16" width="25.85546875" customWidth="1"/>
    <col min="17" max="17" width="40.28515625" customWidth="1"/>
    <col min="18" max="18" width="9" customWidth="1"/>
    <col min="19" max="20" width="0.42578125" hidden="1" customWidth="1"/>
    <col min="21" max="21" width="8.7109375" customWidth="1"/>
  </cols>
  <sheetData>
    <row r="1" spans="1:24" s="96" customFormat="1" ht="29.25" customHeight="1" thickBot="1" x14ac:dyDescent="0.25">
      <c r="A1" s="530" t="s">
        <v>89</v>
      </c>
      <c r="B1" s="531"/>
      <c r="C1" s="531"/>
      <c r="D1" s="531"/>
      <c r="E1" s="531"/>
      <c r="F1" s="531"/>
      <c r="G1" s="531"/>
      <c r="H1" s="531"/>
      <c r="I1" s="531"/>
      <c r="J1" s="531"/>
      <c r="K1" s="531"/>
      <c r="L1" s="531"/>
      <c r="M1" s="531"/>
      <c r="N1" s="531"/>
      <c r="O1" s="531"/>
      <c r="P1" s="531"/>
      <c r="Q1" s="532"/>
    </row>
    <row r="2" spans="1:24" ht="16.5" customHeight="1" x14ac:dyDescent="0.2">
      <c r="A2" s="23" t="s">
        <v>100</v>
      </c>
      <c r="B2" s="10"/>
      <c r="C2" s="10">
        <f>'WS-1 PROJECT SUMMARY'!A5</f>
        <v>0</v>
      </c>
      <c r="D2" s="10"/>
      <c r="E2" s="10"/>
      <c r="F2" s="10"/>
      <c r="G2" s="10"/>
      <c r="H2" s="10"/>
      <c r="I2" s="10"/>
      <c r="J2" s="10"/>
      <c r="K2" s="31" t="s">
        <v>58</v>
      </c>
      <c r="L2" s="31"/>
      <c r="M2" s="31"/>
      <c r="N2" s="44" t="e">
        <f>'WS-1 PROJECT SUMMARY'!#REF!</f>
        <v>#REF!</v>
      </c>
      <c r="O2" s="44" t="str">
        <f>'WS-1 PROJECT SUMMARY'!A2</f>
        <v xml:space="preserve">Name of Reviewer:                     Title:                  Agency: </v>
      </c>
      <c r="P2" s="44"/>
      <c r="Q2" s="266"/>
    </row>
    <row r="3" spans="1:24" ht="16.5" customHeight="1" x14ac:dyDescent="0.2">
      <c r="A3" s="25" t="s">
        <v>102</v>
      </c>
      <c r="B3" s="24"/>
      <c r="C3" s="1">
        <f>'WS-1 PROJECT SUMMARY'!K5</f>
        <v>0</v>
      </c>
      <c r="D3" s="1"/>
      <c r="E3" s="1"/>
      <c r="F3" s="1"/>
      <c r="G3" s="1"/>
      <c r="H3" s="1"/>
      <c r="I3" s="1"/>
      <c r="J3" s="1"/>
      <c r="K3" s="24" t="s">
        <v>59</v>
      </c>
      <c r="L3" s="24"/>
      <c r="M3" s="24"/>
      <c r="N3" s="29" t="e">
        <f>'WS-1 PROJECT SUMMARY'!#REF!</f>
        <v>#REF!</v>
      </c>
      <c r="O3" s="292">
        <f>'WS-1 PROJECT SUMMARY'!T3</f>
        <v>0</v>
      </c>
      <c r="P3" s="29"/>
      <c r="Q3" s="193"/>
    </row>
    <row r="4" spans="1:24" ht="16.5" customHeight="1" thickBot="1" x14ac:dyDescent="0.25">
      <c r="A4" s="27" t="s">
        <v>101</v>
      </c>
      <c r="B4" s="26"/>
      <c r="C4" s="14">
        <f>'WS-1 PROJECT SUMMARY'!R5</f>
        <v>0</v>
      </c>
      <c r="D4" s="14"/>
      <c r="E4" s="14"/>
      <c r="F4" s="14"/>
      <c r="G4" s="14"/>
      <c r="H4" s="14"/>
      <c r="I4" s="14"/>
      <c r="J4" s="14"/>
      <c r="K4" s="14"/>
      <c r="L4" s="14"/>
      <c r="M4" s="14"/>
      <c r="N4" s="14"/>
      <c r="O4" s="14"/>
      <c r="P4" s="14"/>
      <c r="Q4" s="267"/>
    </row>
    <row r="5" spans="1:24" s="96" customFormat="1" ht="18" x14ac:dyDescent="0.25">
      <c r="A5" s="514" t="s">
        <v>154</v>
      </c>
      <c r="B5" s="515"/>
      <c r="C5" s="515"/>
      <c r="D5" s="515"/>
      <c r="E5" s="515"/>
      <c r="F5" s="515"/>
      <c r="G5" s="515"/>
      <c r="H5" s="515"/>
      <c r="I5" s="515"/>
      <c r="J5" s="515"/>
      <c r="K5" s="515"/>
      <c r="L5" s="515"/>
      <c r="M5" s="515"/>
      <c r="N5" s="516"/>
      <c r="O5" s="45" t="s">
        <v>111</v>
      </c>
      <c r="P5" s="256" t="s">
        <v>56</v>
      </c>
      <c r="Q5" s="268" t="s">
        <v>99</v>
      </c>
      <c r="R5" s="4"/>
      <c r="S5" s="2"/>
      <c r="T5" s="2"/>
      <c r="U5" s="2"/>
    </row>
    <row r="6" spans="1:24" s="96" customFormat="1" ht="18" x14ac:dyDescent="0.25">
      <c r="A6" s="760" t="s">
        <v>104</v>
      </c>
      <c r="B6" s="761"/>
      <c r="C6" s="761"/>
      <c r="D6" s="761"/>
      <c r="E6" s="761"/>
      <c r="F6" s="761"/>
      <c r="G6" s="761"/>
      <c r="H6" s="761"/>
      <c r="I6" s="761"/>
      <c r="J6" s="761"/>
      <c r="K6" s="761"/>
      <c r="L6" s="761"/>
      <c r="M6" s="761"/>
      <c r="N6" s="762"/>
      <c r="O6" s="118" t="e">
        <f>'WS -3 General Evaluation'!E39</f>
        <v>#DIV/0!</v>
      </c>
      <c r="P6" s="257">
        <v>2</v>
      </c>
      <c r="Q6" s="118" t="e">
        <f>O6*P6</f>
        <v>#DIV/0!</v>
      </c>
      <c r="R6" s="5"/>
      <c r="S6" s="3"/>
      <c r="T6" s="3"/>
      <c r="U6" s="3"/>
    </row>
    <row r="7" spans="1:24" ht="18" x14ac:dyDescent="0.25">
      <c r="A7" s="52"/>
      <c r="B7" s="53"/>
      <c r="C7" s="53"/>
      <c r="D7" s="53"/>
      <c r="E7" s="53"/>
      <c r="F7" s="53"/>
      <c r="G7" s="53"/>
      <c r="H7" s="53"/>
      <c r="I7" s="53"/>
      <c r="J7" s="53"/>
      <c r="K7" s="53"/>
      <c r="L7" s="53"/>
      <c r="M7" s="53"/>
      <c r="N7" s="53"/>
      <c r="O7" s="54"/>
      <c r="P7" s="54"/>
      <c r="Q7" s="269"/>
      <c r="R7" s="5"/>
      <c r="S7" s="3"/>
      <c r="T7" s="3"/>
      <c r="U7" s="3"/>
    </row>
    <row r="8" spans="1:24" s="96" customFormat="1" ht="15.75" customHeight="1" x14ac:dyDescent="0.25">
      <c r="A8" s="533" t="s">
        <v>105</v>
      </c>
      <c r="B8" s="534"/>
      <c r="C8" s="534"/>
      <c r="D8" s="534"/>
      <c r="E8" s="534"/>
      <c r="F8" s="534"/>
      <c r="G8" s="534"/>
      <c r="H8" s="534"/>
      <c r="I8" s="534"/>
      <c r="J8" s="534"/>
      <c r="K8" s="534"/>
      <c r="L8" s="534"/>
      <c r="M8" s="534"/>
      <c r="N8" s="535"/>
      <c r="O8" s="46" t="s">
        <v>111</v>
      </c>
      <c r="P8" s="259" t="s">
        <v>56</v>
      </c>
      <c r="Q8" s="46" t="s">
        <v>99</v>
      </c>
      <c r="V8" s="3"/>
      <c r="W8" s="3"/>
      <c r="X8" s="3"/>
    </row>
    <row r="9" spans="1:24" s="96" customFormat="1" ht="15.75" customHeight="1" x14ac:dyDescent="0.25">
      <c r="A9" s="536" t="s">
        <v>106</v>
      </c>
      <c r="B9" s="537"/>
      <c r="C9" s="537"/>
      <c r="D9" s="537"/>
      <c r="E9" s="537"/>
      <c r="F9" s="537"/>
      <c r="G9" s="537"/>
      <c r="H9" s="537"/>
      <c r="I9" s="537"/>
      <c r="J9" s="537"/>
      <c r="K9" s="537"/>
      <c r="L9" s="537"/>
      <c r="M9" s="537"/>
      <c r="N9" s="538"/>
      <c r="O9" s="180" t="e">
        <f>'WS-4 Environmental Evaluation '!E39</f>
        <v>#DIV/0!</v>
      </c>
      <c r="P9" s="260">
        <v>2</v>
      </c>
      <c r="Q9" s="180" t="e">
        <f>O9*P9</f>
        <v>#DIV/0!</v>
      </c>
      <c r="V9" s="3"/>
      <c r="W9" s="3"/>
      <c r="X9" s="3"/>
    </row>
    <row r="10" spans="1:24" ht="15.75" customHeight="1" x14ac:dyDescent="0.25">
      <c r="A10" s="52"/>
      <c r="B10" s="53"/>
      <c r="C10" s="53"/>
      <c r="D10" s="53"/>
      <c r="E10" s="53"/>
      <c r="F10" s="53"/>
      <c r="G10" s="53"/>
      <c r="H10" s="53"/>
      <c r="I10" s="53"/>
      <c r="J10" s="53"/>
      <c r="K10" s="53"/>
      <c r="L10" s="53"/>
      <c r="M10" s="53"/>
      <c r="N10" s="53"/>
      <c r="O10" s="54"/>
      <c r="P10" s="54"/>
      <c r="Q10" s="269"/>
      <c r="V10" s="3"/>
      <c r="W10" s="3"/>
      <c r="X10" s="3"/>
    </row>
    <row r="11" spans="1:24" s="96" customFormat="1" ht="15.75" customHeight="1" x14ac:dyDescent="0.25">
      <c r="A11" s="517" t="s">
        <v>116</v>
      </c>
      <c r="B11" s="518"/>
      <c r="C11" s="518"/>
      <c r="D11" s="518"/>
      <c r="E11" s="518"/>
      <c r="F11" s="518"/>
      <c r="G11" s="518"/>
      <c r="H11" s="518"/>
      <c r="I11" s="518"/>
      <c r="J11" s="518"/>
      <c r="K11" s="518"/>
      <c r="L11" s="518"/>
      <c r="M11" s="518"/>
      <c r="N11" s="519"/>
      <c r="O11" s="48" t="s">
        <v>111</v>
      </c>
      <c r="P11" s="258" t="s">
        <v>56</v>
      </c>
      <c r="Q11" s="48" t="s">
        <v>99</v>
      </c>
      <c r="V11" s="3"/>
      <c r="W11" s="3"/>
      <c r="X11" s="3"/>
    </row>
    <row r="12" spans="1:24" s="96" customFormat="1" ht="15.75" customHeight="1" x14ac:dyDescent="0.25">
      <c r="A12" s="520" t="s">
        <v>108</v>
      </c>
      <c r="B12" s="521"/>
      <c r="C12" s="521"/>
      <c r="D12" s="521"/>
      <c r="E12" s="521"/>
      <c r="F12" s="521"/>
      <c r="G12" s="521"/>
      <c r="H12" s="521"/>
      <c r="I12" s="521"/>
      <c r="J12" s="521"/>
      <c r="K12" s="521"/>
      <c r="L12" s="521"/>
      <c r="M12" s="521"/>
      <c r="N12" s="522"/>
      <c r="O12" s="181">
        <f>'WS-5 Risk Characterization'!E99</f>
        <v>0</v>
      </c>
      <c r="P12" s="261">
        <v>1</v>
      </c>
      <c r="Q12" s="181">
        <f>O12*P12</f>
        <v>0</v>
      </c>
      <c r="V12" s="3"/>
      <c r="W12" s="3"/>
      <c r="X12" s="3"/>
    </row>
    <row r="13" spans="1:24" ht="15.75" customHeight="1" x14ac:dyDescent="0.2">
      <c r="A13" s="42"/>
      <c r="B13" s="43"/>
      <c r="C13" s="43"/>
      <c r="D13" s="43"/>
      <c r="E13" s="43"/>
      <c r="F13" s="43"/>
      <c r="G13" s="43"/>
      <c r="H13" s="43"/>
      <c r="I13" s="43"/>
      <c r="J13" s="43"/>
      <c r="K13" s="43"/>
      <c r="L13" s="43"/>
      <c r="M13" s="43"/>
      <c r="N13" s="43"/>
      <c r="O13" s="43"/>
      <c r="P13" s="43"/>
      <c r="Q13" s="270"/>
      <c r="V13" s="3"/>
      <c r="W13" s="3"/>
      <c r="X13" s="3"/>
    </row>
    <row r="14" spans="1:24" s="96" customFormat="1" ht="15" customHeight="1" x14ac:dyDescent="0.25">
      <c r="A14" s="508" t="s">
        <v>107</v>
      </c>
      <c r="B14" s="509"/>
      <c r="C14" s="509"/>
      <c r="D14" s="509"/>
      <c r="E14" s="509"/>
      <c r="F14" s="509"/>
      <c r="G14" s="509"/>
      <c r="H14" s="509"/>
      <c r="I14" s="509"/>
      <c r="J14" s="509"/>
      <c r="K14" s="509"/>
      <c r="L14" s="509"/>
      <c r="M14" s="509"/>
      <c r="N14" s="510"/>
      <c r="O14" s="47" t="s">
        <v>111</v>
      </c>
      <c r="P14" s="263" t="s">
        <v>56</v>
      </c>
      <c r="Q14" s="47" t="s">
        <v>99</v>
      </c>
      <c r="V14" s="3"/>
      <c r="W14" s="3"/>
      <c r="X14" s="3"/>
    </row>
    <row r="15" spans="1:24" s="96" customFormat="1" ht="15.75" customHeight="1" x14ac:dyDescent="0.25">
      <c r="A15" s="511" t="s">
        <v>12</v>
      </c>
      <c r="B15" s="512"/>
      <c r="C15" s="512"/>
      <c r="D15" s="512"/>
      <c r="E15" s="512"/>
      <c r="F15" s="512"/>
      <c r="G15" s="512"/>
      <c r="H15" s="512"/>
      <c r="I15" s="512"/>
      <c r="J15" s="512"/>
      <c r="K15" s="512"/>
      <c r="L15" s="512"/>
      <c r="M15" s="512"/>
      <c r="N15" s="513"/>
      <c r="O15" s="119">
        <f>'WS-6 S, E, C Evaluation'!E47</f>
        <v>0</v>
      </c>
      <c r="P15" s="262">
        <v>2</v>
      </c>
      <c r="Q15" s="119">
        <f>IF(O15&gt;0, O15*P15, 0)</f>
        <v>0</v>
      </c>
      <c r="V15" s="3"/>
      <c r="W15" s="3"/>
      <c r="X15" s="3"/>
    </row>
    <row r="16" spans="1:24" ht="16.5" customHeight="1" thickBot="1" x14ac:dyDescent="0.25">
      <c r="A16" s="12"/>
      <c r="B16" s="1"/>
      <c r="C16" s="1"/>
      <c r="D16" s="1"/>
      <c r="E16" s="1"/>
      <c r="F16" s="1"/>
      <c r="G16" s="1"/>
      <c r="H16" s="1"/>
      <c r="I16" s="1"/>
      <c r="J16" s="1"/>
      <c r="K16" s="1"/>
      <c r="L16" s="1"/>
      <c r="M16" s="1"/>
      <c r="N16" s="1"/>
      <c r="O16" s="1"/>
      <c r="P16" s="1"/>
      <c r="Q16" s="193"/>
      <c r="V16" s="1"/>
      <c r="W16" s="1"/>
    </row>
    <row r="17" spans="1:24" s="108" customFormat="1" ht="50.25" customHeight="1" thickBot="1" x14ac:dyDescent="0.25">
      <c r="A17" s="523" t="s">
        <v>226</v>
      </c>
      <c r="B17" s="524"/>
      <c r="C17" s="524"/>
      <c r="D17" s="524"/>
      <c r="E17" s="524"/>
      <c r="F17" s="524"/>
      <c r="G17" s="524"/>
      <c r="H17" s="524"/>
      <c r="I17" s="524"/>
      <c r="J17" s="524"/>
      <c r="K17" s="524"/>
      <c r="L17" s="524"/>
      <c r="M17" s="524"/>
      <c r="N17" s="524"/>
      <c r="O17" s="125"/>
      <c r="P17" s="125"/>
      <c r="Q17" s="309" t="e">
        <f>SUM(Q6,Q9,Q15,Q12)</f>
        <v>#DIV/0!</v>
      </c>
    </row>
    <row r="18" spans="1:24" s="108" customFormat="1" ht="15.75" customHeight="1" thickBot="1" x14ac:dyDescent="0.25">
      <c r="A18" s="147"/>
      <c r="B18" s="182"/>
      <c r="C18" s="182"/>
      <c r="D18" s="182"/>
      <c r="E18" s="182"/>
      <c r="F18" s="182"/>
      <c r="G18" s="182"/>
      <c r="H18" s="182"/>
      <c r="I18" s="182"/>
      <c r="J18" s="182"/>
      <c r="K18" s="182"/>
      <c r="L18" s="182"/>
      <c r="M18" s="182"/>
      <c r="N18" s="182"/>
      <c r="O18" s="183"/>
      <c r="P18" s="183"/>
      <c r="Q18" s="271"/>
    </row>
    <row r="19" spans="1:24" s="108" customFormat="1" ht="50.25" customHeight="1" thickBot="1" x14ac:dyDescent="0.25">
      <c r="A19" s="528" t="s">
        <v>227</v>
      </c>
      <c r="B19" s="529"/>
      <c r="C19" s="529"/>
      <c r="D19" s="529"/>
      <c r="E19" s="529"/>
      <c r="F19" s="529"/>
      <c r="G19" s="529"/>
      <c r="H19" s="529"/>
      <c r="I19" s="529"/>
      <c r="J19" s="529"/>
      <c r="K19" s="529"/>
      <c r="L19" s="529"/>
      <c r="M19" s="529"/>
      <c r="N19" s="529"/>
      <c r="O19" s="178"/>
      <c r="P19" s="178"/>
      <c r="Q19" s="310" t="e">
        <f>SUM((Q17/G33)*5)</f>
        <v>#DIV/0!</v>
      </c>
    </row>
    <row r="20" spans="1:24" s="22" customFormat="1" ht="15.75" customHeight="1" x14ac:dyDescent="0.2">
      <c r="A20" s="147"/>
      <c r="B20" s="57"/>
      <c r="C20" s="57"/>
      <c r="D20" s="57"/>
      <c r="E20" s="57"/>
      <c r="F20" s="57"/>
      <c r="G20" s="57"/>
      <c r="H20" s="57"/>
      <c r="I20" s="57"/>
      <c r="J20" s="57"/>
      <c r="K20" s="57"/>
      <c r="L20" s="57"/>
      <c r="M20" s="57"/>
      <c r="N20" s="57"/>
      <c r="O20" s="58"/>
      <c r="P20" s="58"/>
      <c r="Q20" s="272"/>
    </row>
    <row r="21" spans="1:24" s="96" customFormat="1" ht="18" x14ac:dyDescent="0.25">
      <c r="A21" s="525" t="s">
        <v>153</v>
      </c>
      <c r="B21" s="526"/>
      <c r="C21" s="526"/>
      <c r="D21" s="526"/>
      <c r="E21" s="526"/>
      <c r="F21" s="526"/>
      <c r="G21" s="526"/>
      <c r="H21" s="526"/>
      <c r="I21" s="526"/>
      <c r="J21" s="526"/>
      <c r="K21" s="526"/>
      <c r="L21" s="526"/>
      <c r="M21" s="526"/>
      <c r="N21" s="527"/>
      <c r="O21" s="49" t="s">
        <v>111</v>
      </c>
      <c r="P21" s="264" t="s">
        <v>56</v>
      </c>
      <c r="Q21" s="49" t="s">
        <v>49</v>
      </c>
      <c r="R21" s="107"/>
      <c r="S21" s="100"/>
      <c r="T21" s="100"/>
      <c r="U21" s="100"/>
    </row>
    <row r="22" spans="1:24" s="96" customFormat="1" ht="15.75" customHeight="1" x14ac:dyDescent="0.25">
      <c r="A22" s="763" t="s">
        <v>156</v>
      </c>
      <c r="B22" s="764"/>
      <c r="C22" s="764"/>
      <c r="D22" s="764"/>
      <c r="E22" s="764"/>
      <c r="F22" s="764"/>
      <c r="G22" s="764"/>
      <c r="H22" s="764"/>
      <c r="I22" s="764"/>
      <c r="J22" s="764"/>
      <c r="K22" s="764"/>
      <c r="L22" s="764"/>
      <c r="M22" s="764"/>
      <c r="N22" s="765"/>
      <c r="O22" s="171" t="e">
        <f>'WS-2 P, P, F Project Info'!S33</f>
        <v>#DIV/0!</v>
      </c>
      <c r="P22" s="265">
        <v>1</v>
      </c>
      <c r="Q22" s="273" t="e">
        <f>(O22*P22)</f>
        <v>#DIV/0!</v>
      </c>
      <c r="R22" s="108"/>
      <c r="V22" s="2"/>
      <c r="W22" s="2"/>
      <c r="X22" s="2"/>
    </row>
    <row r="23" spans="1:24" s="22" customFormat="1" ht="15.75" customHeight="1" thickBot="1" x14ac:dyDescent="0.25">
      <c r="A23" s="157"/>
      <c r="B23" s="57"/>
      <c r="C23" s="57"/>
      <c r="D23" s="57"/>
      <c r="E23" s="57"/>
      <c r="F23" s="57"/>
      <c r="G23" s="57"/>
      <c r="H23" s="57"/>
      <c r="I23" s="57"/>
      <c r="J23" s="57"/>
      <c r="K23" s="57"/>
      <c r="L23" s="57"/>
      <c r="M23" s="57"/>
      <c r="N23" s="57"/>
      <c r="O23" s="58"/>
      <c r="P23" s="58"/>
      <c r="Q23" s="272"/>
    </row>
    <row r="24" spans="1:24" s="108" customFormat="1" ht="50.25" customHeight="1" thickBot="1" x14ac:dyDescent="0.25">
      <c r="A24" s="540" t="s">
        <v>228</v>
      </c>
      <c r="B24" s="541"/>
      <c r="C24" s="541"/>
      <c r="D24" s="541"/>
      <c r="E24" s="541"/>
      <c r="F24" s="541"/>
      <c r="G24" s="541"/>
      <c r="H24" s="541"/>
      <c r="I24" s="541"/>
      <c r="J24" s="541"/>
      <c r="K24" s="541"/>
      <c r="L24" s="541"/>
      <c r="M24" s="541"/>
      <c r="N24" s="541"/>
      <c r="O24" s="177"/>
      <c r="P24" s="177"/>
      <c r="Q24" s="311" t="e">
        <f>SUM(Q19,Q22)</f>
        <v>#DIV/0!</v>
      </c>
    </row>
    <row r="25" spans="1:24" s="22" customFormat="1" ht="12.75" customHeight="1" x14ac:dyDescent="0.2">
      <c r="A25" s="147"/>
      <c r="B25" s="57"/>
      <c r="C25" s="57"/>
      <c r="D25" s="57"/>
      <c r="E25" s="57"/>
      <c r="F25" s="57"/>
      <c r="G25" s="57"/>
      <c r="H25" s="57"/>
      <c r="I25" s="57"/>
      <c r="J25" s="57"/>
      <c r="K25" s="57"/>
      <c r="L25" s="57"/>
      <c r="M25" s="57"/>
      <c r="N25" s="57"/>
      <c r="O25" s="58"/>
      <c r="P25" s="58"/>
      <c r="Q25" s="272"/>
    </row>
    <row r="26" spans="1:24" s="22" customFormat="1" ht="12.75" customHeight="1" thickBot="1" x14ac:dyDescent="0.25">
      <c r="A26" s="157"/>
      <c r="B26" s="57"/>
      <c r="C26" s="57"/>
      <c r="D26" s="57"/>
      <c r="E26" s="57"/>
      <c r="F26" s="57"/>
      <c r="G26" s="57"/>
      <c r="H26" s="57"/>
      <c r="I26" s="57"/>
      <c r="J26" s="57"/>
      <c r="K26" s="57"/>
      <c r="L26" s="57"/>
      <c r="M26" s="57"/>
      <c r="N26" s="57"/>
      <c r="O26" s="58"/>
      <c r="P26" s="58"/>
      <c r="Q26" s="272"/>
    </row>
    <row r="27" spans="1:24" s="22" customFormat="1" ht="27.75" customHeight="1" thickBot="1" x14ac:dyDescent="0.25">
      <c r="A27" s="40"/>
      <c r="B27" s="549" t="s">
        <v>229</v>
      </c>
      <c r="C27" s="550"/>
      <c r="D27" s="550"/>
      <c r="E27" s="550"/>
      <c r="F27" s="550"/>
      <c r="G27" s="551"/>
      <c r="H27" s="57"/>
      <c r="I27" s="543" t="s">
        <v>230</v>
      </c>
      <c r="J27" s="544"/>
      <c r="K27" s="544"/>
      <c r="L27" s="545"/>
      <c r="M27" s="57"/>
      <c r="N27" s="57"/>
      <c r="O27" s="58"/>
      <c r="P27" s="58"/>
      <c r="Q27" s="272"/>
    </row>
    <row r="28" spans="1:24" s="22" customFormat="1" ht="33" customHeight="1" thickBot="1" x14ac:dyDescent="0.25">
      <c r="A28" s="40"/>
      <c r="B28" s="756" t="s">
        <v>136</v>
      </c>
      <c r="C28" s="757"/>
      <c r="D28" s="757"/>
      <c r="E28" s="322" t="s">
        <v>137</v>
      </c>
      <c r="F28" s="179" t="s">
        <v>56</v>
      </c>
      <c r="G28" s="179" t="s">
        <v>57</v>
      </c>
      <c r="H28" s="57"/>
      <c r="I28" s="546" t="s">
        <v>231</v>
      </c>
      <c r="J28" s="547"/>
      <c r="K28" s="547"/>
      <c r="L28" s="548"/>
      <c r="M28" s="57"/>
      <c r="N28" s="57"/>
      <c r="O28" s="58"/>
      <c r="P28" s="58"/>
      <c r="Q28" s="272"/>
    </row>
    <row r="29" spans="1:24" s="22" customFormat="1" ht="17.25" customHeight="1" x14ac:dyDescent="0.2">
      <c r="A29" s="40"/>
      <c r="B29" s="506" t="s">
        <v>13</v>
      </c>
      <c r="C29" s="507"/>
      <c r="D29" s="507"/>
      <c r="E29" s="276">
        <f>'WS -3 General Evaluation'!D30</f>
        <v>390</v>
      </c>
      <c r="F29" s="284">
        <f>P6</f>
        <v>2</v>
      </c>
      <c r="G29" s="276">
        <f>E29*F29</f>
        <v>780</v>
      </c>
      <c r="H29" s="57"/>
      <c r="I29" s="158" t="s">
        <v>139</v>
      </c>
      <c r="J29" s="161">
        <v>1</v>
      </c>
      <c r="K29" s="159" t="s">
        <v>119</v>
      </c>
      <c r="L29" s="217">
        <v>2</v>
      </c>
      <c r="M29" s="57"/>
      <c r="N29" s="57"/>
      <c r="O29" s="58"/>
      <c r="P29" s="58"/>
      <c r="Q29" s="272"/>
    </row>
    <row r="30" spans="1:24" ht="17.25" customHeight="1" x14ac:dyDescent="0.2">
      <c r="A30" s="12"/>
      <c r="B30" s="542" t="s">
        <v>10</v>
      </c>
      <c r="C30" s="501"/>
      <c r="D30" s="501"/>
      <c r="E30" s="287">
        <f>'WS-4 Environmental Evaluation '!D30</f>
        <v>420</v>
      </c>
      <c r="F30" s="285">
        <f>P9</f>
        <v>2</v>
      </c>
      <c r="G30" s="277">
        <f>E30*F30</f>
        <v>840</v>
      </c>
      <c r="H30" s="1"/>
      <c r="I30" s="160" t="s">
        <v>18</v>
      </c>
      <c r="J30" s="161">
        <v>3</v>
      </c>
      <c r="K30" s="161" t="s">
        <v>119</v>
      </c>
      <c r="L30" s="218">
        <v>4</v>
      </c>
      <c r="M30" s="1"/>
      <c r="N30" s="1"/>
      <c r="O30" s="1"/>
      <c r="P30" s="1"/>
      <c r="Q30" s="193"/>
    </row>
    <row r="31" spans="1:24" ht="17.25" customHeight="1" x14ac:dyDescent="0.2">
      <c r="A31" s="12"/>
      <c r="B31" s="172" t="s">
        <v>134</v>
      </c>
      <c r="C31" s="166"/>
      <c r="D31" s="166"/>
      <c r="E31" s="287">
        <f>'WS-5 Risk Characterization'!E102</f>
        <v>1250</v>
      </c>
      <c r="F31" s="285">
        <f>P12</f>
        <v>1</v>
      </c>
      <c r="G31" s="277">
        <f>E31*F31</f>
        <v>1250</v>
      </c>
      <c r="H31" s="1"/>
      <c r="I31" s="160" t="s">
        <v>51</v>
      </c>
      <c r="J31" s="161">
        <v>5</v>
      </c>
      <c r="K31" s="161" t="s">
        <v>119</v>
      </c>
      <c r="L31" s="218">
        <v>6</v>
      </c>
      <c r="M31" s="1"/>
      <c r="N31" s="1"/>
      <c r="O31" s="1"/>
      <c r="P31" s="1"/>
      <c r="Q31" s="193"/>
    </row>
    <row r="32" spans="1:24" ht="17.25" customHeight="1" thickBot="1" x14ac:dyDescent="0.25">
      <c r="A32" s="12"/>
      <c r="B32" s="278" t="s">
        <v>135</v>
      </c>
      <c r="C32" s="279"/>
      <c r="D32" s="279"/>
      <c r="E32" s="288">
        <f>'WS-6 S, E, C Evaluation'!D38</f>
        <v>650</v>
      </c>
      <c r="F32" s="286">
        <f>P15</f>
        <v>2</v>
      </c>
      <c r="G32" s="280">
        <f>IF(Q15&gt;0, E32*F32, 0)</f>
        <v>0</v>
      </c>
      <c r="H32" s="1"/>
      <c r="I32" s="160" t="s">
        <v>52</v>
      </c>
      <c r="J32" s="161">
        <v>7</v>
      </c>
      <c r="K32" s="161" t="s">
        <v>119</v>
      </c>
      <c r="L32" s="218">
        <v>8</v>
      </c>
      <c r="M32" s="1"/>
      <c r="N32" s="1"/>
      <c r="O32" s="1"/>
      <c r="P32" s="1"/>
      <c r="Q32" s="193"/>
    </row>
    <row r="33" spans="1:17" ht="21.75" customHeight="1" thickBot="1" x14ac:dyDescent="0.25">
      <c r="A33" s="12"/>
      <c r="B33" s="281" t="s">
        <v>155</v>
      </c>
      <c r="C33" s="282"/>
      <c r="D33" s="282"/>
      <c r="E33" s="282"/>
      <c r="F33" s="282"/>
      <c r="G33" s="283">
        <f>SUM(G29:G32)</f>
        <v>2870</v>
      </c>
      <c r="H33" s="6"/>
      <c r="I33" s="162" t="s">
        <v>53</v>
      </c>
      <c r="J33" s="163">
        <v>9</v>
      </c>
      <c r="K33" s="163" t="s">
        <v>119</v>
      </c>
      <c r="L33" s="219">
        <v>10</v>
      </c>
      <c r="M33" s="1"/>
      <c r="N33" s="1"/>
      <c r="O33" s="1"/>
      <c r="P33" s="1"/>
      <c r="Q33" s="193"/>
    </row>
    <row r="34" spans="1:17" ht="21.75" customHeight="1" x14ac:dyDescent="0.2">
      <c r="A34" s="40"/>
      <c r="F34" s="6"/>
      <c r="G34" s="6"/>
      <c r="H34" s="6"/>
      <c r="I34" s="6"/>
      <c r="J34" s="6"/>
      <c r="K34" s="6"/>
      <c r="L34" s="1"/>
      <c r="M34" s="1"/>
      <c r="N34" s="1"/>
      <c r="O34" s="1"/>
      <c r="P34" s="1"/>
      <c r="Q34" s="193"/>
    </row>
    <row r="35" spans="1:17" x14ac:dyDescent="0.2">
      <c r="A35" s="40"/>
      <c r="B35" s="33"/>
      <c r="C35" s="33"/>
      <c r="D35" s="33"/>
      <c r="E35" s="33"/>
      <c r="F35" s="33"/>
      <c r="G35" s="33"/>
      <c r="H35" s="33"/>
      <c r="I35" s="33"/>
      <c r="J35" s="33"/>
      <c r="K35" s="6"/>
      <c r="L35" s="1"/>
      <c r="M35" s="1"/>
      <c r="N35" s="1"/>
      <c r="O35" s="1"/>
      <c r="P35" s="1"/>
      <c r="Q35" s="193"/>
    </row>
    <row r="36" spans="1:17" ht="12.75" customHeight="1" x14ac:dyDescent="0.2">
      <c r="A36" s="40"/>
      <c r="B36" s="33"/>
      <c r="C36" s="33"/>
      <c r="D36" s="33"/>
      <c r="E36" s="33"/>
      <c r="F36" s="33"/>
      <c r="G36" s="33"/>
      <c r="H36" s="33"/>
      <c r="I36" s="6"/>
      <c r="J36" s="6"/>
      <c r="K36" s="6"/>
      <c r="L36" s="1"/>
      <c r="M36" s="1"/>
      <c r="N36" s="1"/>
      <c r="O36" s="1"/>
      <c r="P36" s="1"/>
      <c r="Q36" s="193"/>
    </row>
    <row r="37" spans="1:17" x14ac:dyDescent="0.2">
      <c r="A37" s="12"/>
      <c r="Q37" s="193"/>
    </row>
    <row r="38" spans="1:17" ht="13.5" thickBot="1" x14ac:dyDescent="0.25">
      <c r="A38" s="12"/>
      <c r="Q38" s="193"/>
    </row>
    <row r="39" spans="1:17" ht="13.5" thickBot="1" x14ac:dyDescent="0.25">
      <c r="A39" s="12"/>
      <c r="B39" s="494" t="s">
        <v>150</v>
      </c>
      <c r="C39" s="495"/>
      <c r="D39" s="495"/>
      <c r="E39" s="495"/>
      <c r="F39" s="495"/>
      <c r="G39" s="496"/>
      <c r="Q39" s="193"/>
    </row>
    <row r="40" spans="1:17" ht="13.5" thickBot="1" x14ac:dyDescent="0.25">
      <c r="A40" s="12"/>
      <c r="B40" s="758" t="s">
        <v>99</v>
      </c>
      <c r="C40" s="759"/>
      <c r="D40" s="498" t="s">
        <v>98</v>
      </c>
      <c r="E40" s="499"/>
      <c r="F40" s="539" t="s">
        <v>49</v>
      </c>
      <c r="G40" s="497" t="s">
        <v>5</v>
      </c>
      <c r="Q40" s="193"/>
    </row>
    <row r="41" spans="1:17" ht="26.25" thickBot="1" x14ac:dyDescent="0.25">
      <c r="A41" s="12"/>
      <c r="B41" s="135" t="s">
        <v>96</v>
      </c>
      <c r="C41" s="115" t="s">
        <v>97</v>
      </c>
      <c r="D41" s="139" t="s">
        <v>96</v>
      </c>
      <c r="E41" s="135" t="s">
        <v>97</v>
      </c>
      <c r="F41" s="493"/>
      <c r="G41" s="500" t="s">
        <v>5</v>
      </c>
      <c r="Q41" s="193"/>
    </row>
    <row r="42" spans="1:17" x14ac:dyDescent="0.2">
      <c r="A42" s="12"/>
      <c r="B42" s="140">
        <f t="shared" ref="B42:B51" si="0">$G$33*(D42/100)</f>
        <v>0</v>
      </c>
      <c r="C42" s="142">
        <f t="shared" ref="C42:C51" si="1">$G$33*(E42/100)</f>
        <v>286.71300000000002</v>
      </c>
      <c r="D42" s="252">
        <v>0</v>
      </c>
      <c r="E42" s="253">
        <v>9.99</v>
      </c>
      <c r="F42" s="21">
        <v>0.5</v>
      </c>
      <c r="G42" s="136" t="s">
        <v>17</v>
      </c>
      <c r="Q42" s="193"/>
    </row>
    <row r="43" spans="1:17" x14ac:dyDescent="0.2">
      <c r="A43" s="12"/>
      <c r="B43" s="140">
        <f t="shared" si="0"/>
        <v>287</v>
      </c>
      <c r="C43" s="142">
        <f t="shared" si="1"/>
        <v>573.71299999999997</v>
      </c>
      <c r="D43" s="252">
        <v>10</v>
      </c>
      <c r="E43" s="253">
        <v>19.989999999999998</v>
      </c>
      <c r="F43" s="21">
        <v>1</v>
      </c>
      <c r="G43" s="136"/>
      <c r="Q43" s="193"/>
    </row>
    <row r="44" spans="1:17" x14ac:dyDescent="0.2">
      <c r="A44" s="12"/>
      <c r="B44" s="140">
        <f t="shared" si="0"/>
        <v>574</v>
      </c>
      <c r="C44" s="142">
        <f t="shared" si="1"/>
        <v>860.71299999999997</v>
      </c>
      <c r="D44" s="252">
        <v>20</v>
      </c>
      <c r="E44" s="253">
        <v>29.99</v>
      </c>
      <c r="F44" s="21">
        <v>1.5</v>
      </c>
      <c r="G44" s="137" t="s">
        <v>18</v>
      </c>
      <c r="Q44" s="193"/>
    </row>
    <row r="45" spans="1:17" x14ac:dyDescent="0.2">
      <c r="A45" s="12"/>
      <c r="B45" s="140">
        <f t="shared" si="0"/>
        <v>861</v>
      </c>
      <c r="C45" s="142">
        <f t="shared" si="1"/>
        <v>1147.7130000000002</v>
      </c>
      <c r="D45" s="252">
        <v>30</v>
      </c>
      <c r="E45" s="253">
        <v>39.99</v>
      </c>
      <c r="F45" s="21">
        <v>2</v>
      </c>
      <c r="G45" s="184"/>
      <c r="Q45" s="193"/>
    </row>
    <row r="46" spans="1:17" x14ac:dyDescent="0.2">
      <c r="A46" s="12"/>
      <c r="B46" s="140">
        <f t="shared" si="0"/>
        <v>1148</v>
      </c>
      <c r="C46" s="142">
        <f t="shared" si="1"/>
        <v>1434.713</v>
      </c>
      <c r="D46" s="252">
        <v>40</v>
      </c>
      <c r="E46" s="253">
        <v>49.99</v>
      </c>
      <c r="F46" s="21">
        <v>2.5</v>
      </c>
      <c r="G46" s="137" t="s">
        <v>51</v>
      </c>
      <c r="Q46" s="193"/>
    </row>
    <row r="47" spans="1:17" x14ac:dyDescent="0.2">
      <c r="A47" s="12"/>
      <c r="B47" s="140">
        <f t="shared" si="0"/>
        <v>1435</v>
      </c>
      <c r="C47" s="142">
        <f t="shared" si="1"/>
        <v>1721.713</v>
      </c>
      <c r="D47" s="252">
        <v>50</v>
      </c>
      <c r="E47" s="253">
        <v>59.99</v>
      </c>
      <c r="F47" s="21">
        <v>3</v>
      </c>
      <c r="G47" s="184"/>
      <c r="Q47" s="193"/>
    </row>
    <row r="48" spans="1:17" x14ac:dyDescent="0.2">
      <c r="A48" s="12"/>
      <c r="B48" s="140">
        <f t="shared" si="0"/>
        <v>1722</v>
      </c>
      <c r="C48" s="142">
        <f t="shared" si="1"/>
        <v>2008.713</v>
      </c>
      <c r="D48" s="252">
        <v>60</v>
      </c>
      <c r="E48" s="253">
        <v>69.989999999999995</v>
      </c>
      <c r="F48" s="21">
        <v>3.5</v>
      </c>
      <c r="G48" s="137" t="s">
        <v>19</v>
      </c>
      <c r="H48" s="1"/>
      <c r="I48" s="1"/>
      <c r="J48" s="1"/>
      <c r="K48" s="1"/>
      <c r="L48" s="1"/>
      <c r="M48" s="1"/>
      <c r="N48" s="1"/>
      <c r="O48" s="1"/>
      <c r="P48" s="1"/>
      <c r="Q48" s="193"/>
    </row>
    <row r="49" spans="1:18" x14ac:dyDescent="0.2">
      <c r="A49" s="12"/>
      <c r="B49" s="140">
        <f t="shared" si="0"/>
        <v>2008.9999999999998</v>
      </c>
      <c r="C49" s="142">
        <f t="shared" si="1"/>
        <v>2295.7129999999997</v>
      </c>
      <c r="D49" s="252">
        <v>70</v>
      </c>
      <c r="E49" s="253">
        <v>79.989999999999995</v>
      </c>
      <c r="F49" s="21">
        <v>4</v>
      </c>
      <c r="G49" s="184"/>
      <c r="H49" s="1"/>
      <c r="I49" s="1"/>
      <c r="J49" s="1"/>
      <c r="K49" s="1"/>
      <c r="L49" s="1"/>
      <c r="M49" s="1"/>
      <c r="N49" s="1"/>
      <c r="O49" s="1"/>
      <c r="P49" s="1"/>
      <c r="Q49" s="193"/>
    </row>
    <row r="50" spans="1:18" x14ac:dyDescent="0.2">
      <c r="A50" s="12"/>
      <c r="B50" s="140">
        <f t="shared" si="0"/>
        <v>2296</v>
      </c>
      <c r="C50" s="142">
        <f t="shared" si="1"/>
        <v>2582.7129999999997</v>
      </c>
      <c r="D50" s="252">
        <v>80</v>
      </c>
      <c r="E50" s="253">
        <v>89.99</v>
      </c>
      <c r="F50" s="21">
        <v>4.5</v>
      </c>
      <c r="G50" s="185" t="s">
        <v>20</v>
      </c>
      <c r="H50" s="1"/>
      <c r="I50" s="1"/>
      <c r="J50" s="1"/>
      <c r="K50" s="1"/>
      <c r="L50" s="1"/>
      <c r="M50" s="1"/>
      <c r="N50" s="1"/>
      <c r="O50" s="1"/>
      <c r="P50" s="1"/>
      <c r="Q50" s="193"/>
    </row>
    <row r="51" spans="1:18" x14ac:dyDescent="0.2">
      <c r="A51" s="12"/>
      <c r="B51" s="190">
        <f t="shared" si="0"/>
        <v>2583</v>
      </c>
      <c r="C51" s="191">
        <f t="shared" si="1"/>
        <v>2870</v>
      </c>
      <c r="D51" s="254">
        <v>90</v>
      </c>
      <c r="E51" s="255">
        <v>100</v>
      </c>
      <c r="F51" s="189">
        <v>5</v>
      </c>
      <c r="G51" s="192"/>
      <c r="Q51" s="13"/>
    </row>
    <row r="52" spans="1:18" ht="14.25" x14ac:dyDescent="0.2">
      <c r="A52" s="12"/>
      <c r="H52" s="1"/>
      <c r="I52" s="1"/>
      <c r="J52" s="188" t="s">
        <v>151</v>
      </c>
      <c r="K52" s="1"/>
      <c r="L52" s="1"/>
      <c r="M52" s="1"/>
      <c r="N52" s="1"/>
      <c r="O52" s="1"/>
      <c r="P52" s="1"/>
      <c r="Q52" s="13"/>
    </row>
    <row r="53" spans="1:18" ht="13.5" thickBot="1" x14ac:dyDescent="0.25">
      <c r="A53" s="275"/>
      <c r="B53" s="14"/>
      <c r="C53" s="14"/>
      <c r="D53" s="14"/>
      <c r="E53" s="14"/>
      <c r="F53" s="14"/>
      <c r="G53" s="14"/>
      <c r="H53" s="14"/>
      <c r="I53" s="14"/>
      <c r="J53" s="14"/>
      <c r="K53" s="14"/>
      <c r="L53" s="14"/>
      <c r="M53" s="14"/>
      <c r="N53" s="14"/>
      <c r="O53" s="14"/>
      <c r="P53" s="14"/>
      <c r="Q53" s="15"/>
      <c r="R53" s="1"/>
    </row>
    <row r="54" spans="1:18" ht="27.75" customHeight="1" x14ac:dyDescent="0.2">
      <c r="A54" s="1"/>
      <c r="B54" s="1"/>
      <c r="C54" s="1"/>
      <c r="D54" s="1"/>
      <c r="E54" s="1"/>
      <c r="F54" s="1"/>
      <c r="G54" s="1"/>
      <c r="H54" s="1"/>
      <c r="I54" s="1"/>
      <c r="J54" s="1"/>
      <c r="K54" s="21" t="s">
        <v>103</v>
      </c>
      <c r="L54" s="21" t="s">
        <v>49</v>
      </c>
      <c r="M54" s="1"/>
      <c r="N54" s="1"/>
      <c r="O54" s="1"/>
      <c r="P54" s="1"/>
      <c r="Q54" s="1"/>
    </row>
    <row r="55" spans="1:18" x14ac:dyDescent="0.2">
      <c r="A55" s="1"/>
      <c r="B55" s="1"/>
      <c r="C55" s="1"/>
      <c r="D55" s="1"/>
      <c r="E55" s="1"/>
      <c r="F55" s="1"/>
      <c r="G55" s="1"/>
      <c r="H55" s="1"/>
      <c r="I55" s="1"/>
      <c r="J55" s="1"/>
      <c r="K55" s="1" t="s">
        <v>13</v>
      </c>
      <c r="L55" s="274" t="e">
        <f>Q6</f>
        <v>#DIV/0!</v>
      </c>
      <c r="M55" s="1"/>
      <c r="N55" s="1"/>
      <c r="O55" s="1"/>
      <c r="P55" s="1"/>
      <c r="Q55" s="1"/>
    </row>
    <row r="56" spans="1:18" x14ac:dyDescent="0.2">
      <c r="A56" s="1"/>
      <c r="B56" s="1"/>
      <c r="C56" s="1"/>
      <c r="D56" s="1"/>
      <c r="E56" s="1"/>
      <c r="F56" s="1"/>
      <c r="G56" s="1"/>
      <c r="H56" s="1"/>
      <c r="I56" s="1"/>
      <c r="J56" s="1"/>
      <c r="K56" s="1" t="s">
        <v>10</v>
      </c>
      <c r="L56" s="274" t="e">
        <f>Q9</f>
        <v>#DIV/0!</v>
      </c>
      <c r="M56" s="1"/>
      <c r="N56" s="1"/>
      <c r="O56" s="1"/>
      <c r="P56" s="1"/>
      <c r="Q56" s="1"/>
    </row>
    <row r="57" spans="1:18" ht="39.75" customHeight="1" x14ac:dyDescent="0.2">
      <c r="A57" s="1"/>
      <c r="B57" s="1"/>
      <c r="C57" s="1"/>
      <c r="D57" s="1"/>
      <c r="E57" s="1"/>
      <c r="F57" s="1"/>
      <c r="G57" s="1"/>
      <c r="H57" s="1"/>
      <c r="I57" s="1"/>
      <c r="J57" s="1"/>
      <c r="K57" s="1" t="s">
        <v>11</v>
      </c>
      <c r="L57" s="274">
        <f>Q12</f>
        <v>0</v>
      </c>
      <c r="M57" s="1"/>
      <c r="N57" s="1"/>
      <c r="O57" s="1"/>
      <c r="P57" s="1"/>
      <c r="Q57" s="1"/>
    </row>
    <row r="58" spans="1:18" x14ac:dyDescent="0.2">
      <c r="A58" s="1"/>
      <c r="B58" s="1"/>
      <c r="C58" s="1"/>
      <c r="D58" s="1"/>
      <c r="E58" s="1"/>
      <c r="F58" s="1"/>
      <c r="G58" s="1"/>
      <c r="H58" s="1"/>
      <c r="I58" s="1"/>
      <c r="J58" s="1"/>
      <c r="K58" s="1" t="s">
        <v>14</v>
      </c>
      <c r="L58" s="274">
        <f>Q15</f>
        <v>0</v>
      </c>
      <c r="M58" s="1"/>
      <c r="N58" s="1"/>
      <c r="O58" s="1"/>
      <c r="P58" s="1"/>
      <c r="Q58" s="1"/>
    </row>
    <row r="59" spans="1:18" ht="30" customHeight="1" x14ac:dyDescent="0.2">
      <c r="A59" s="1"/>
      <c r="B59" s="1"/>
      <c r="C59" s="1"/>
      <c r="D59" s="1"/>
      <c r="E59" s="1"/>
      <c r="F59" s="1"/>
      <c r="G59" s="1"/>
      <c r="H59" s="1"/>
      <c r="I59" s="1"/>
      <c r="J59" s="1"/>
      <c r="K59" s="1"/>
      <c r="L59" s="1"/>
      <c r="M59" s="1"/>
      <c r="N59" s="1"/>
      <c r="O59" s="1"/>
      <c r="P59" s="1"/>
      <c r="Q59" s="1"/>
    </row>
    <row r="62" spans="1:18" ht="19.5" customHeight="1" x14ac:dyDescent="0.2">
      <c r="J62" s="303"/>
      <c r="K62" s="303"/>
      <c r="L62" s="21"/>
      <c r="M62" s="304"/>
      <c r="N62" s="304"/>
      <c r="O62" s="305"/>
    </row>
    <row r="63" spans="1:18" x14ac:dyDescent="0.2">
      <c r="J63" s="303"/>
      <c r="K63" s="303"/>
      <c r="L63" s="21"/>
      <c r="M63" s="304"/>
      <c r="N63" s="304"/>
      <c r="O63" s="305"/>
    </row>
    <row r="64" spans="1:18" ht="24.75" customHeight="1" x14ac:dyDescent="0.2">
      <c r="J64" s="303"/>
      <c r="K64" s="303"/>
      <c r="L64" s="21"/>
      <c r="M64" s="304"/>
      <c r="N64" s="304"/>
      <c r="O64" s="306"/>
    </row>
    <row r="65" spans="2:17" ht="12.75" customHeight="1" x14ac:dyDescent="0.2">
      <c r="J65" s="303"/>
      <c r="K65" s="303"/>
      <c r="L65" s="21"/>
      <c r="M65" s="304"/>
      <c r="N65" s="304"/>
      <c r="O65" s="1"/>
      <c r="Q65" s="1"/>
    </row>
    <row r="66" spans="2:17" ht="26.25" customHeight="1" x14ac:dyDescent="0.2">
      <c r="J66" s="303"/>
      <c r="K66" s="303"/>
      <c r="L66" s="21"/>
      <c r="M66" s="304"/>
      <c r="N66" s="304"/>
      <c r="O66" s="306"/>
      <c r="Q66" s="1"/>
    </row>
    <row r="67" spans="2:17" x14ac:dyDescent="0.2">
      <c r="J67" s="303"/>
      <c r="K67" s="303"/>
      <c r="L67" s="21"/>
      <c r="M67" s="304"/>
      <c r="N67" s="304"/>
      <c r="O67" s="1"/>
    </row>
    <row r="68" spans="2:17" x14ac:dyDescent="0.2">
      <c r="J68" s="303"/>
      <c r="K68" s="303"/>
      <c r="L68" s="21"/>
      <c r="M68" s="304"/>
      <c r="N68" s="304"/>
      <c r="O68" s="306"/>
    </row>
    <row r="69" spans="2:17" x14ac:dyDescent="0.2">
      <c r="J69" s="303"/>
      <c r="K69" s="303"/>
      <c r="L69" s="21"/>
      <c r="M69" s="304"/>
      <c r="N69" s="304"/>
      <c r="O69" s="1"/>
    </row>
    <row r="70" spans="2:17" x14ac:dyDescent="0.2">
      <c r="J70" s="303"/>
      <c r="K70" s="303"/>
      <c r="L70" s="21"/>
      <c r="M70" s="304"/>
      <c r="N70" s="304"/>
      <c r="O70" s="307"/>
    </row>
    <row r="71" spans="2:17" x14ac:dyDescent="0.2">
      <c r="J71" s="303"/>
      <c r="K71" s="303"/>
      <c r="L71" s="21"/>
      <c r="M71" s="304"/>
      <c r="N71" s="304"/>
      <c r="O71" s="1"/>
    </row>
    <row r="72" spans="2:17" x14ac:dyDescent="0.2">
      <c r="B72" s="1"/>
      <c r="C72" s="1"/>
      <c r="D72" s="1"/>
      <c r="E72" s="1"/>
      <c r="F72" s="1"/>
      <c r="G72" s="1"/>
      <c r="J72" s="1"/>
      <c r="K72" s="1"/>
      <c r="L72" s="1"/>
      <c r="M72" s="1"/>
      <c r="N72" s="1"/>
      <c r="O72" s="1"/>
    </row>
    <row r="86" spans="18:34" ht="13.5" thickBot="1" x14ac:dyDescent="0.25"/>
    <row r="87" spans="18:34" x14ac:dyDescent="0.2">
      <c r="S87" s="11"/>
    </row>
    <row r="88" spans="18:34" ht="13.5" customHeight="1" x14ac:dyDescent="0.2">
      <c r="R88" s="30"/>
      <c r="S88" s="30"/>
      <c r="T88" s="30"/>
      <c r="U88" s="30"/>
      <c r="V88" s="30"/>
      <c r="W88" s="30"/>
      <c r="X88" s="30"/>
      <c r="Y88" s="30"/>
      <c r="Z88" s="30"/>
      <c r="AA88" s="30"/>
      <c r="AB88" s="30"/>
      <c r="AC88" s="30"/>
      <c r="AD88" s="30"/>
      <c r="AE88" s="30"/>
      <c r="AF88" s="30"/>
      <c r="AG88" s="30"/>
      <c r="AH88" s="30"/>
    </row>
    <row r="89" spans="18:34" x14ac:dyDescent="0.2">
      <c r="R89" s="30"/>
      <c r="S89" s="30"/>
      <c r="T89" s="30"/>
      <c r="U89" s="30"/>
      <c r="V89" s="30"/>
      <c r="W89" s="30"/>
      <c r="X89" s="30"/>
      <c r="Y89" s="30"/>
      <c r="Z89" s="30"/>
      <c r="AA89" s="30"/>
      <c r="AB89" s="30"/>
      <c r="AC89" s="30"/>
      <c r="AD89" s="30"/>
      <c r="AE89" s="30"/>
      <c r="AF89" s="30"/>
      <c r="AG89" s="30"/>
      <c r="AH89" s="30"/>
    </row>
    <row r="90" spans="18:34" ht="13.5" thickBot="1" x14ac:dyDescent="0.25">
      <c r="S90" s="15"/>
    </row>
  </sheetData>
  <customSheetViews>
    <customSheetView guid="{92C8D754-EB7A-4578-B4E8-44A2B0F65C84}" scale="75" fitToPage="1" hiddenColumns="1" showRuler="0">
      <selection sqref="A1:U2"/>
      <pageMargins left="0.75" right="0.75" top="1" bottom="1" header="0.5" footer="0.5"/>
      <pageSetup scale="51" orientation="landscape" horizontalDpi="4294967293" r:id="rId1"/>
      <headerFooter alignWithMargins="0"/>
    </customSheetView>
    <customSheetView guid="{668B6A2C-8FEC-4623-A641-0D19175D19CC}" scale="75" fitToPage="1" hiddenColumns="1" showRuler="0">
      <selection activeCell="S48" sqref="S48"/>
      <pageMargins left="0.75" right="0.75" top="1" bottom="1" header="0.5" footer="0.5"/>
      <pageSetup scale="51" orientation="landscape" horizontalDpi="4294967293" r:id="rId2"/>
      <headerFooter alignWithMargins="0"/>
    </customSheetView>
    <customSheetView guid="{43E387BF-4F6B-4C2C-97C0-CDB038711939}" scale="75" fitToPage="1" hiddenColumns="1" showRuler="0">
      <selection activeCell="J36" sqref="J36"/>
      <pageMargins left="0.75" right="0.75" top="1" bottom="1" header="0.5" footer="0.5"/>
      <pageSetup scale="51" orientation="landscape" horizontalDpi="4294967293" r:id="rId3"/>
      <headerFooter alignWithMargins="0"/>
    </customSheetView>
  </customSheetViews>
  <phoneticPr fontId="3" type="noConversion"/>
  <printOptions horizontalCentered="1"/>
  <pageMargins left="0.98" right="0.75" top="1" bottom="1" header="0.5" footer="0.5"/>
  <pageSetup paperSize="3" scale="65" orientation="landscape" horizontalDpi="4294967293" r:id="rId4"/>
  <headerFooter alignWithMargins="0"/>
  <drawing r:id="rId5"/>
  <legacy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TOOL GENERAL INFORMATION</vt:lpstr>
      <vt:lpstr>WS-1 PROJECT SUMMARY</vt:lpstr>
      <vt:lpstr>WS-2 P, P, F Project Info</vt:lpstr>
      <vt:lpstr>WS -3 General Evaluation</vt:lpstr>
      <vt:lpstr>WS-4 Environmental Evaluation </vt:lpstr>
      <vt:lpstr>WS-5 Risk Characterization</vt:lpstr>
      <vt:lpstr>WS-6 S, E, C Evaluation</vt:lpstr>
      <vt:lpstr>WS-7 DATA Sheet</vt:lpstr>
      <vt:lpstr>WS-8 Cumulative Impact Rating</vt:lpstr>
      <vt:lpstr>'WS -3 General Evaluation'!Print_Area</vt:lpstr>
      <vt:lpstr>'WS-1 PROJECT SUMMARY'!Print_Area</vt:lpstr>
      <vt:lpstr>'WS-2 P, P, F Project Info'!Print_Area</vt:lpstr>
      <vt:lpstr>'WS-4 Environmental Evaluation '!Print_Area</vt:lpstr>
      <vt:lpstr>'WS-5 Risk Characterization'!Print_Area</vt:lpstr>
      <vt:lpstr>'WS-6 S, E, C Evaluation'!Print_Area</vt:lpstr>
      <vt:lpstr>'WS-7 DATA Sheet'!Print_Area</vt:lpstr>
      <vt:lpstr>'WS-8 Cumulative Impact Rating'!Print_Area</vt:lpstr>
    </vt:vector>
  </TitlesOfParts>
  <Manager>Chad E. Grecsek</Manager>
  <Company>CEPEMAR</Company>
  <LinksUpToDate>false</LinksUpToDate>
  <SharedDoc>false</SharedDoc>
  <HyperlinkBase>www.cepemar.com</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Cumulative Impact Methodology Project Evaluation Tool</dc:title>
  <dc:creator>CEPEMAR Environmental Services - Chad E. Grecsek</dc:creator>
  <dc:description>This is a draft for a Cumulative Impact Methodology that can be utilized to assist in determining cumulative impacts for marine and coastal construction projects.  This checklist has been adapted from several sources including the Uniform Mitigation Assessment Method, CEQ Guidance Documents, NOAA NMFS Cumulative Effects Guidance and other relevant reference materials.   This checklist was developed to serve as a framework that can be built upon and modified by users in the hopes of the development of a consistent (and adaptable) Cumulative Impact/ Effects Analysis and Methodology that can be utilized by the regulated community (regulators, applicants, and relevant stake and shareholders). This will (hopefully) provide a resource that will improve upon existing project reviews and methodologies.</dc:description>
  <cp:lastModifiedBy>Tuttle, Mairead</cp:lastModifiedBy>
  <cp:lastPrinted>2007-07-05T16:17:59Z</cp:lastPrinted>
  <dcterms:created xsi:type="dcterms:W3CDTF">2006-07-20T18:44:41Z</dcterms:created>
  <dcterms:modified xsi:type="dcterms:W3CDTF">2018-04-20T16:46:23Z</dcterms:modified>
</cp:coreProperties>
</file>