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xml"/>
  <Override PartName="/xl/charts/chart3.xml" ContentType="application/vnd.openxmlformats-officedocument.drawingml.chart+xml"/>
  <Override PartName="/xl/drawings/drawing5.xml" ContentType="application/vnd.openxmlformats-officedocument.drawing+xml"/>
  <Override PartName="/xl/charts/chart4.xml" ContentType="application/vnd.openxmlformats-officedocument.drawingml.chart+xml"/>
  <Override PartName="/xl/drawings/drawing6.xml" ContentType="application/vnd.openxmlformats-officedocument.drawing+xml"/>
  <Override PartName="/xl/charts/chart5.xml" ContentType="application/vnd.openxmlformats-officedocument.drawingml.chart+xml"/>
  <Override PartName="/xl/drawings/drawing7.xml" ContentType="application/vnd.openxmlformats-officedocument.drawing+xml"/>
  <Override PartName="/xl/charts/chart6.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571"/>
  <workbookPr/>
  <mc:AlternateContent xmlns:mc="http://schemas.openxmlformats.org/markup-compatibility/2006">
    <mc:Choice Requires="x15">
      <x15ac:absPath xmlns:x15ac="http://schemas.microsoft.com/office/spreadsheetml/2010/11/ac" url="V:\Webpage Docs\pss\pcp\procedures\"/>
    </mc:Choice>
  </mc:AlternateContent>
  <bookViews>
    <workbookView xWindow="120" yWindow="45" windowWidth="12720" windowHeight="7110" firstSheet="4" activeTab="7"/>
  </bookViews>
  <sheets>
    <sheet name="Instructions" sheetId="36" r:id="rId1"/>
    <sheet name="Milestone Wells" sheetId="6" r:id="rId2"/>
    <sheet name="Well 1" sheetId="4" r:id="rId3"/>
    <sheet name="Well 2" sheetId="31" r:id="rId4"/>
    <sheet name="Well 3" sheetId="32" r:id="rId5"/>
    <sheet name="Well 4" sheetId="33" r:id="rId6"/>
    <sheet name="Well 5" sheetId="34" r:id="rId7"/>
    <sheet name="Well 6" sheetId="35" r:id="rId8"/>
  </sheets>
  <definedNames>
    <definedName name="_xlnm.Print_Area" localSheetId="1">'Milestone Wells'!$A$1:$O$42</definedName>
    <definedName name="_xlnm.Print_Area" localSheetId="2">'Well 1'!$A$1:$R$61</definedName>
    <definedName name="_xlnm.Print_Area" localSheetId="3">'Well 2'!$A$1:$R$61</definedName>
    <definedName name="_xlnm.Print_Area" localSheetId="4">'Well 3'!$A$1:$R$61</definedName>
    <definedName name="_xlnm.Print_Area" localSheetId="5">'Well 4'!$A$1:$R$61</definedName>
    <definedName name="_xlnm.Print_Area" localSheetId="6">'Well 5'!$A$1:$R$61</definedName>
    <definedName name="_xlnm.Print_Area" localSheetId="7">'Well 6'!$A$1:$R$61</definedName>
  </definedNames>
  <calcPr calcId="171027"/>
</workbook>
</file>

<file path=xl/calcChain.xml><?xml version="1.0" encoding="utf-8"?>
<calcChain xmlns="http://schemas.openxmlformats.org/spreadsheetml/2006/main">
  <c r="Q7" i="35" l="1"/>
  <c r="O7" i="35"/>
  <c r="M7" i="35"/>
  <c r="K7" i="35"/>
  <c r="E7" i="35"/>
  <c r="C1" i="35"/>
  <c r="Q7" i="34"/>
  <c r="O7" i="34"/>
  <c r="O21" i="34" s="1"/>
  <c r="M7" i="34"/>
  <c r="K7" i="34"/>
  <c r="E7" i="34"/>
  <c r="C1" i="34"/>
  <c r="Q7" i="33"/>
  <c r="Q22" i="33" s="1"/>
  <c r="O7" i="33"/>
  <c r="M7" i="33"/>
  <c r="K7" i="33"/>
  <c r="E7" i="33"/>
  <c r="C1" i="33"/>
  <c r="C34" i="35"/>
  <c r="C35" i="35" s="1"/>
  <c r="C23" i="35"/>
  <c r="D23" i="35" s="1"/>
  <c r="C22" i="35"/>
  <c r="D22" i="35" s="1"/>
  <c r="C21" i="35"/>
  <c r="D21" i="35" s="1"/>
  <c r="C20" i="35"/>
  <c r="D20" i="35" s="1"/>
  <c r="C19" i="35"/>
  <c r="D19" i="35" s="1"/>
  <c r="C18" i="35"/>
  <c r="D18" i="35" s="1"/>
  <c r="C17" i="35"/>
  <c r="D17" i="35" s="1"/>
  <c r="C16" i="35"/>
  <c r="D16" i="35" s="1"/>
  <c r="C15" i="35"/>
  <c r="D15" i="35" s="1"/>
  <c r="C14" i="35"/>
  <c r="D14" i="35" s="1"/>
  <c r="C13" i="35"/>
  <c r="D13" i="35" s="1"/>
  <c r="C12" i="35"/>
  <c r="D12" i="35" s="1"/>
  <c r="Q22" i="35"/>
  <c r="O23" i="35"/>
  <c r="M22" i="35"/>
  <c r="D7" i="35"/>
  <c r="B7" i="35"/>
  <c r="M2" i="35"/>
  <c r="C10" i="35"/>
  <c r="D10" i="35" s="1"/>
  <c r="G2" i="35"/>
  <c r="M1" i="35"/>
  <c r="G1" i="35"/>
  <c r="C34" i="34"/>
  <c r="C35" i="34" s="1"/>
  <c r="C23" i="34"/>
  <c r="D23" i="34"/>
  <c r="D22" i="34"/>
  <c r="C22" i="34"/>
  <c r="C21" i="34"/>
  <c r="D21" i="34"/>
  <c r="D20" i="34"/>
  <c r="C20" i="34"/>
  <c r="C19" i="34"/>
  <c r="D19" i="34"/>
  <c r="D18" i="34"/>
  <c r="C18" i="34"/>
  <c r="C17" i="34"/>
  <c r="D17" i="34"/>
  <c r="D16" i="34"/>
  <c r="C16" i="34"/>
  <c r="C15" i="34"/>
  <c r="D15" i="34"/>
  <c r="C14" i="34"/>
  <c r="D14" i="34" s="1"/>
  <c r="C13" i="34"/>
  <c r="D13" i="34"/>
  <c r="C12" i="34"/>
  <c r="D12" i="34" s="1"/>
  <c r="R7" i="34"/>
  <c r="Q22" i="34"/>
  <c r="N7" i="34"/>
  <c r="M22" i="34"/>
  <c r="D7" i="34"/>
  <c r="B7" i="34"/>
  <c r="M2" i="34"/>
  <c r="C10" i="34"/>
  <c r="D10" i="34" s="1"/>
  <c r="G2" i="34"/>
  <c r="M1" i="34"/>
  <c r="G1" i="34"/>
  <c r="C34" i="33"/>
  <c r="C35" i="33" s="1"/>
  <c r="C23" i="33"/>
  <c r="D23" i="33"/>
  <c r="C22" i="33"/>
  <c r="D22" i="33" s="1"/>
  <c r="C21" i="33"/>
  <c r="D21" i="33"/>
  <c r="C20" i="33"/>
  <c r="D20" i="33" s="1"/>
  <c r="C19" i="33"/>
  <c r="D19" i="33"/>
  <c r="C18" i="33"/>
  <c r="D18" i="33" s="1"/>
  <c r="C17" i="33"/>
  <c r="D17" i="33"/>
  <c r="C16" i="33"/>
  <c r="D16" i="33" s="1"/>
  <c r="C15" i="33"/>
  <c r="D15" i="33"/>
  <c r="C14" i="33"/>
  <c r="D14" i="33" s="1"/>
  <c r="C13" i="33"/>
  <c r="D13" i="33"/>
  <c r="C12" i="33"/>
  <c r="D12" i="33" s="1"/>
  <c r="O23" i="33"/>
  <c r="M22" i="33"/>
  <c r="D7" i="33"/>
  <c r="B7" i="33"/>
  <c r="M2" i="33"/>
  <c r="C10" i="33"/>
  <c r="D10" i="33" s="1"/>
  <c r="G2" i="33"/>
  <c r="M1" i="33"/>
  <c r="G1" i="33"/>
  <c r="Q7" i="32"/>
  <c r="O7" i="32"/>
  <c r="M7" i="32"/>
  <c r="K7" i="32"/>
  <c r="E7" i="32"/>
  <c r="C1" i="32"/>
  <c r="C34" i="32"/>
  <c r="C35" i="32"/>
  <c r="C23" i="32"/>
  <c r="D23" i="32" s="1"/>
  <c r="C22" i="32"/>
  <c r="D22" i="32" s="1"/>
  <c r="C21" i="32"/>
  <c r="D21" i="32" s="1"/>
  <c r="C20" i="32"/>
  <c r="D20" i="32" s="1"/>
  <c r="C19" i="32"/>
  <c r="D19" i="32" s="1"/>
  <c r="C18" i="32"/>
  <c r="D18" i="32" s="1"/>
  <c r="C17" i="32"/>
  <c r="D17" i="32" s="1"/>
  <c r="C16" i="32"/>
  <c r="D16" i="32" s="1"/>
  <c r="C15" i="32"/>
  <c r="D15" i="32" s="1"/>
  <c r="C14" i="32"/>
  <c r="D14" i="32" s="1"/>
  <c r="C13" i="32"/>
  <c r="D13" i="32" s="1"/>
  <c r="C12" i="32"/>
  <c r="D12" i="32" s="1"/>
  <c r="Q22" i="32"/>
  <c r="O23" i="32"/>
  <c r="M22" i="32"/>
  <c r="D7" i="32"/>
  <c r="B7" i="32"/>
  <c r="M2" i="32"/>
  <c r="C10" i="32"/>
  <c r="D10" i="32"/>
  <c r="G2" i="32"/>
  <c r="M1" i="32"/>
  <c r="G1" i="32"/>
  <c r="Q7" i="31"/>
  <c r="O7" i="31"/>
  <c r="M7" i="31"/>
  <c r="K7" i="31"/>
  <c r="E7" i="31"/>
  <c r="C1" i="31"/>
  <c r="C34" i="31"/>
  <c r="C35" i="31"/>
  <c r="C23" i="31"/>
  <c r="D23" i="31" s="1"/>
  <c r="C22" i="31"/>
  <c r="D22" i="31" s="1"/>
  <c r="C21" i="31"/>
  <c r="D21" i="31" s="1"/>
  <c r="C20" i="31"/>
  <c r="D20" i="31" s="1"/>
  <c r="C19" i="31"/>
  <c r="D19" i="31" s="1"/>
  <c r="C18" i="31"/>
  <c r="D18" i="31"/>
  <c r="C17" i="31"/>
  <c r="D17" i="31" s="1"/>
  <c r="C16" i="31"/>
  <c r="D16" i="31"/>
  <c r="C15" i="31"/>
  <c r="D15" i="31" s="1"/>
  <c r="C14" i="31"/>
  <c r="D14" i="31" s="1"/>
  <c r="C13" i="31"/>
  <c r="D13" i="31" s="1"/>
  <c r="C12" i="31"/>
  <c r="D12" i="31" s="1"/>
  <c r="O23" i="31"/>
  <c r="M22" i="31"/>
  <c r="D7" i="31"/>
  <c r="B7" i="31"/>
  <c r="M2" i="31"/>
  <c r="C10" i="31"/>
  <c r="D10" i="31" s="1"/>
  <c r="G2" i="31"/>
  <c r="M1" i="31"/>
  <c r="G1" i="31"/>
  <c r="D31" i="6"/>
  <c r="C35" i="4"/>
  <c r="C34" i="4"/>
  <c r="C12" i="4"/>
  <c r="C13" i="4"/>
  <c r="C14" i="4"/>
  <c r="D14" i="4" s="1"/>
  <c r="C15" i="4"/>
  <c r="C16" i="4"/>
  <c r="C17" i="4"/>
  <c r="C18" i="4"/>
  <c r="D18" i="4" s="1"/>
  <c r="C19" i="4"/>
  <c r="C20" i="4"/>
  <c r="C21" i="4"/>
  <c r="C22" i="4"/>
  <c r="D22" i="4" s="1"/>
  <c r="C23" i="4"/>
  <c r="B7" i="4"/>
  <c r="M2" i="4"/>
  <c r="C11" i="4"/>
  <c r="D11" i="4" s="1"/>
  <c r="M1" i="4"/>
  <c r="G2" i="4"/>
  <c r="G1" i="4"/>
  <c r="E7" i="4"/>
  <c r="F7" i="4" s="1"/>
  <c r="D7" i="4"/>
  <c r="K9" i="6"/>
  <c r="K10" i="6"/>
  <c r="I7" i="32" s="1"/>
  <c r="K11" i="6"/>
  <c r="K12" i="6"/>
  <c r="I7" i="34" s="1"/>
  <c r="K13" i="6"/>
  <c r="K8" i="6"/>
  <c r="G9" i="6"/>
  <c r="G7" i="31"/>
  <c r="G10" i="6"/>
  <c r="G7" i="32"/>
  <c r="G11" i="6"/>
  <c r="G7" i="33"/>
  <c r="G12" i="6"/>
  <c r="G7" i="34"/>
  <c r="G13" i="6"/>
  <c r="G7" i="35"/>
  <c r="G8" i="6"/>
  <c r="N22" i="6"/>
  <c r="O22" i="6"/>
  <c r="N23" i="6"/>
  <c r="O23" i="6"/>
  <c r="N24" i="6"/>
  <c r="O24" i="6"/>
  <c r="N25" i="6"/>
  <c r="O25" i="6"/>
  <c r="N26" i="6"/>
  <c r="O26" i="6"/>
  <c r="N27" i="6"/>
  <c r="O27" i="6"/>
  <c r="N30" i="6"/>
  <c r="O24" i="33" s="1"/>
  <c r="O30" i="6"/>
  <c r="N31" i="6"/>
  <c r="O31" i="6"/>
  <c r="N32" i="6"/>
  <c r="O32" i="6"/>
  <c r="N33" i="6"/>
  <c r="O33" i="6"/>
  <c r="N34" i="6"/>
  <c r="O34" i="6"/>
  <c r="N35" i="6"/>
  <c r="O35" i="6"/>
  <c r="D20" i="6"/>
  <c r="H20" i="6"/>
  <c r="B27" i="6"/>
  <c r="M24" i="6"/>
  <c r="M32" i="6"/>
  <c r="M23" i="6"/>
  <c r="M31" i="6"/>
  <c r="M7" i="4"/>
  <c r="M22" i="4"/>
  <c r="M22" i="6"/>
  <c r="M30" i="6"/>
  <c r="M24" i="35" s="1"/>
  <c r="K7" i="4"/>
  <c r="L22" i="6"/>
  <c r="L30" i="6"/>
  <c r="K24" i="33"/>
  <c r="K24" i="4"/>
  <c r="C27" i="6"/>
  <c r="C35" i="6"/>
  <c r="C26" i="6"/>
  <c r="C34" i="6"/>
  <c r="M27" i="6"/>
  <c r="M35" i="6"/>
  <c r="L27" i="6"/>
  <c r="L35" i="6"/>
  <c r="H35" i="6"/>
  <c r="M26" i="6"/>
  <c r="M34" i="6"/>
  <c r="L26" i="6"/>
  <c r="L34" i="6"/>
  <c r="H26" i="6"/>
  <c r="H34" i="6"/>
  <c r="M25" i="6"/>
  <c r="M33" i="6"/>
  <c r="L25" i="6"/>
  <c r="L33" i="6"/>
  <c r="H33" i="6"/>
  <c r="L24" i="6"/>
  <c r="L32" i="6"/>
  <c r="H24" i="6"/>
  <c r="H32" i="6"/>
  <c r="L23" i="6"/>
  <c r="L31" i="6"/>
  <c r="H31" i="6"/>
  <c r="H22" i="6"/>
  <c r="H30" i="6"/>
  <c r="I24" i="35" s="1"/>
  <c r="D27" i="6"/>
  <c r="D35" i="6"/>
  <c r="D26" i="6"/>
  <c r="D34" i="6"/>
  <c r="B26" i="6"/>
  <c r="D24" i="6"/>
  <c r="D32" i="6"/>
  <c r="D23" i="6"/>
  <c r="C25" i="6"/>
  <c r="C33" i="6"/>
  <c r="C24" i="6"/>
  <c r="C32" i="6"/>
  <c r="C23" i="6"/>
  <c r="C31" i="6"/>
  <c r="D22" i="6"/>
  <c r="D30" i="6"/>
  <c r="G24" i="33"/>
  <c r="G17" i="33" s="1"/>
  <c r="C22" i="6"/>
  <c r="C30" i="6"/>
  <c r="E24" i="35"/>
  <c r="B25" i="6"/>
  <c r="B24" i="6"/>
  <c r="B23" i="6"/>
  <c r="B22" i="6"/>
  <c r="L20" i="6"/>
  <c r="M20" i="6"/>
  <c r="C20" i="6"/>
  <c r="I7" i="4"/>
  <c r="J7" i="4"/>
  <c r="O7" i="4"/>
  <c r="P7" i="4" s="1"/>
  <c r="Q7" i="4"/>
  <c r="Q22" i="4"/>
  <c r="C1" i="4"/>
  <c r="G7" i="4"/>
  <c r="H7" i="4"/>
  <c r="D25" i="6"/>
  <c r="D33" i="6"/>
  <c r="M9" i="4"/>
  <c r="M11" i="4"/>
  <c r="M13" i="4"/>
  <c r="M15" i="4"/>
  <c r="M17" i="4"/>
  <c r="M19" i="4"/>
  <c r="M21" i="4"/>
  <c r="M23" i="4"/>
  <c r="O9" i="4"/>
  <c r="O11" i="4"/>
  <c r="O13" i="4"/>
  <c r="O15" i="4"/>
  <c r="O17" i="4"/>
  <c r="O19" i="4"/>
  <c r="O21" i="4"/>
  <c r="O23" i="4"/>
  <c r="Q9" i="4"/>
  <c r="Q11" i="4"/>
  <c r="Q13" i="4"/>
  <c r="Q15" i="4"/>
  <c r="Q17" i="4"/>
  <c r="Q19" i="4"/>
  <c r="Q21" i="4"/>
  <c r="Q23" i="4"/>
  <c r="M8" i="4"/>
  <c r="M10" i="4"/>
  <c r="M12" i="4"/>
  <c r="M14" i="4"/>
  <c r="M16" i="4"/>
  <c r="M18" i="4"/>
  <c r="M20" i="4"/>
  <c r="O8" i="4"/>
  <c r="O10" i="4"/>
  <c r="O12" i="4"/>
  <c r="O14" i="4"/>
  <c r="O16" i="4"/>
  <c r="O18" i="4"/>
  <c r="O20" i="4"/>
  <c r="O22" i="4"/>
  <c r="Q8" i="4"/>
  <c r="Q10" i="4"/>
  <c r="Q12" i="4"/>
  <c r="Q14" i="4"/>
  <c r="Q16" i="4"/>
  <c r="Q18" i="4"/>
  <c r="Q20" i="4"/>
  <c r="N7" i="4"/>
  <c r="R7" i="4"/>
  <c r="I24" i="4"/>
  <c r="M24" i="4"/>
  <c r="D12" i="4"/>
  <c r="D13" i="4"/>
  <c r="K16" i="4"/>
  <c r="K20" i="4"/>
  <c r="D15" i="4"/>
  <c r="D16" i="4"/>
  <c r="D17" i="4"/>
  <c r="D19" i="4"/>
  <c r="D20" i="4"/>
  <c r="D21" i="4"/>
  <c r="D23" i="4"/>
  <c r="K11" i="4"/>
  <c r="F7" i="35"/>
  <c r="N7" i="35"/>
  <c r="P7" i="35"/>
  <c r="R7" i="35"/>
  <c r="O8" i="35"/>
  <c r="C9" i="35"/>
  <c r="D9" i="35"/>
  <c r="M9" i="35"/>
  <c r="Q9" i="35"/>
  <c r="O10" i="35"/>
  <c r="C11" i="35"/>
  <c r="D11" i="35"/>
  <c r="M11" i="35"/>
  <c r="Q11" i="35"/>
  <c r="O12" i="35"/>
  <c r="M13" i="35"/>
  <c r="Q13" i="35"/>
  <c r="O14" i="35"/>
  <c r="M15" i="35"/>
  <c r="Q15" i="35"/>
  <c r="O16" i="35"/>
  <c r="M17" i="35"/>
  <c r="Q17" i="35"/>
  <c r="O18" i="35"/>
  <c r="M19" i="35"/>
  <c r="Q19" i="35"/>
  <c r="O20" i="35"/>
  <c r="M21" i="35"/>
  <c r="Q21" i="35"/>
  <c r="O22" i="35"/>
  <c r="M23" i="35"/>
  <c r="Q23" i="35"/>
  <c r="C8" i="35"/>
  <c r="D8" i="35" s="1"/>
  <c r="M8" i="35"/>
  <c r="Q8" i="35"/>
  <c r="O9" i="35"/>
  <c r="M10" i="35"/>
  <c r="Q10" i="35"/>
  <c r="O11" i="35"/>
  <c r="M12" i="35"/>
  <c r="Q12" i="35"/>
  <c r="O13" i="35"/>
  <c r="M14" i="35"/>
  <c r="Q14" i="35"/>
  <c r="O15" i="35"/>
  <c r="M16" i="35"/>
  <c r="Q16" i="35"/>
  <c r="O17" i="35"/>
  <c r="M18" i="35"/>
  <c r="Q18" i="35"/>
  <c r="O19" i="35"/>
  <c r="M20" i="35"/>
  <c r="Q20" i="35"/>
  <c r="O21" i="35"/>
  <c r="F7" i="34"/>
  <c r="L7" i="34"/>
  <c r="C9" i="34"/>
  <c r="D9" i="34"/>
  <c r="M9" i="34"/>
  <c r="Q9" i="34"/>
  <c r="C11" i="34"/>
  <c r="D11" i="34" s="1"/>
  <c r="M11" i="34"/>
  <c r="Q11" i="34"/>
  <c r="M13" i="34"/>
  <c r="Q13" i="34"/>
  <c r="M15" i="34"/>
  <c r="Q15" i="34"/>
  <c r="M17" i="34"/>
  <c r="Q17" i="34"/>
  <c r="M19" i="34"/>
  <c r="Q19" i="34"/>
  <c r="O20" i="34"/>
  <c r="M21" i="34"/>
  <c r="Q21" i="34"/>
  <c r="M23" i="34"/>
  <c r="Q23" i="34"/>
  <c r="C8" i="34"/>
  <c r="D8" i="34"/>
  <c r="M8" i="34"/>
  <c r="Q8" i="34"/>
  <c r="M10" i="34"/>
  <c r="Q10" i="34"/>
  <c r="M12" i="34"/>
  <c r="Q12" i="34"/>
  <c r="M14" i="34"/>
  <c r="Q14" i="34"/>
  <c r="M16" i="34"/>
  <c r="Q16" i="34"/>
  <c r="M18" i="34"/>
  <c r="Q18" i="34"/>
  <c r="M20" i="34"/>
  <c r="Q20" i="34"/>
  <c r="F7" i="33"/>
  <c r="L7" i="33"/>
  <c r="P7" i="33"/>
  <c r="R7" i="33"/>
  <c r="O8" i="33"/>
  <c r="C9" i="33"/>
  <c r="D9" i="33"/>
  <c r="Q9" i="33"/>
  <c r="O10" i="33"/>
  <c r="C11" i="33"/>
  <c r="D11" i="33" s="1"/>
  <c r="Q11" i="33"/>
  <c r="O12" i="33"/>
  <c r="Q13" i="33"/>
  <c r="O14" i="33"/>
  <c r="Q15" i="33"/>
  <c r="O16" i="33"/>
  <c r="Q17" i="33"/>
  <c r="O18" i="33"/>
  <c r="Q19" i="33"/>
  <c r="O20" i="33"/>
  <c r="Q21" i="33"/>
  <c r="O22" i="33"/>
  <c r="Q23" i="33"/>
  <c r="C8" i="33"/>
  <c r="D8" i="33"/>
  <c r="Q8" i="33"/>
  <c r="O9" i="33"/>
  <c r="Q10" i="33"/>
  <c r="O11" i="33"/>
  <c r="Q12" i="33"/>
  <c r="O13" i="33"/>
  <c r="Q14" i="33"/>
  <c r="O15" i="33"/>
  <c r="M16" i="33"/>
  <c r="Q16" i="33"/>
  <c r="O17" i="33"/>
  <c r="Q18" i="33"/>
  <c r="O19" i="33"/>
  <c r="Q20" i="33"/>
  <c r="O21" i="33"/>
  <c r="F7" i="32"/>
  <c r="N7" i="32"/>
  <c r="P7" i="32"/>
  <c r="R7" i="32"/>
  <c r="O8" i="32"/>
  <c r="C9" i="32"/>
  <c r="D9" i="32"/>
  <c r="M9" i="32"/>
  <c r="Q9" i="32"/>
  <c r="O10" i="32"/>
  <c r="C11" i="32"/>
  <c r="D11" i="32" s="1"/>
  <c r="M11" i="32"/>
  <c r="Q11" i="32"/>
  <c r="O12" i="32"/>
  <c r="M13" i="32"/>
  <c r="Q13" i="32"/>
  <c r="O14" i="32"/>
  <c r="M15" i="32"/>
  <c r="Q15" i="32"/>
  <c r="O16" i="32"/>
  <c r="M17" i="32"/>
  <c r="Q17" i="32"/>
  <c r="O18" i="32"/>
  <c r="M19" i="32"/>
  <c r="Q19" i="32"/>
  <c r="O20" i="32"/>
  <c r="M21" i="32"/>
  <c r="Q21" i="32"/>
  <c r="O22" i="32"/>
  <c r="M23" i="32"/>
  <c r="Q23" i="32"/>
  <c r="C8" i="32"/>
  <c r="D8" i="32" s="1"/>
  <c r="M8" i="32"/>
  <c r="Q8" i="32"/>
  <c r="O9" i="32"/>
  <c r="M10" i="32"/>
  <c r="Q10" i="32"/>
  <c r="O11" i="32"/>
  <c r="M12" i="32"/>
  <c r="Q12" i="32"/>
  <c r="O13" i="32"/>
  <c r="M14" i="32"/>
  <c r="Q14" i="32"/>
  <c r="O15" i="32"/>
  <c r="M16" i="32"/>
  <c r="Q16" i="32"/>
  <c r="O17" i="32"/>
  <c r="M18" i="32"/>
  <c r="Q18" i="32"/>
  <c r="O19" i="32"/>
  <c r="M20" i="32"/>
  <c r="Q20" i="32"/>
  <c r="O21" i="32"/>
  <c r="L7" i="31"/>
  <c r="N7" i="31"/>
  <c r="P7" i="31"/>
  <c r="O8" i="31"/>
  <c r="C9" i="31"/>
  <c r="D9" i="31"/>
  <c r="M9" i="31"/>
  <c r="O10" i="31"/>
  <c r="C11" i="31"/>
  <c r="D11" i="31" s="1"/>
  <c r="M11" i="31"/>
  <c r="O12" i="31"/>
  <c r="M13" i="31"/>
  <c r="O14" i="31"/>
  <c r="M15" i="31"/>
  <c r="O16" i="31"/>
  <c r="M17" i="31"/>
  <c r="Q17" i="31"/>
  <c r="O18" i="31"/>
  <c r="M19" i="31"/>
  <c r="O20" i="31"/>
  <c r="M21" i="31"/>
  <c r="O22" i="31"/>
  <c r="M23" i="31"/>
  <c r="C8" i="31"/>
  <c r="D8" i="31" s="1"/>
  <c r="M8" i="31"/>
  <c r="O9" i="31"/>
  <c r="M10" i="31"/>
  <c r="O11" i="31"/>
  <c r="M12" i="31"/>
  <c r="O13" i="31"/>
  <c r="M14" i="31"/>
  <c r="O15" i="31"/>
  <c r="M16" i="31"/>
  <c r="O17" i="31"/>
  <c r="M18" i="31"/>
  <c r="Q18" i="31"/>
  <c r="O19" i="31"/>
  <c r="M20" i="31"/>
  <c r="O21" i="31"/>
  <c r="O24" i="4"/>
  <c r="E24" i="4"/>
  <c r="E15" i="4"/>
  <c r="E16" i="4"/>
  <c r="K8" i="33"/>
  <c r="K9" i="33"/>
  <c r="K10" i="33"/>
  <c r="K11" i="33"/>
  <c r="K12" i="33"/>
  <c r="K13" i="33"/>
  <c r="K14" i="33"/>
  <c r="K15" i="33"/>
  <c r="K16" i="33"/>
  <c r="K17" i="33"/>
  <c r="K18" i="33"/>
  <c r="K19" i="33"/>
  <c r="K20" i="33"/>
  <c r="K21" i="33"/>
  <c r="K22" i="33"/>
  <c r="K23" i="33"/>
  <c r="E8" i="35"/>
  <c r="E9" i="35"/>
  <c r="E10" i="35"/>
  <c r="E11" i="35"/>
  <c r="E12" i="35"/>
  <c r="E13" i="35"/>
  <c r="E14" i="35"/>
  <c r="E15" i="35"/>
  <c r="E16" i="35"/>
  <c r="E17" i="35"/>
  <c r="E18" i="35"/>
  <c r="E19" i="35"/>
  <c r="E20" i="35"/>
  <c r="E21" i="35"/>
  <c r="E22" i="35"/>
  <c r="E23" i="35"/>
  <c r="G24" i="31"/>
  <c r="K24" i="31"/>
  <c r="O24" i="31"/>
  <c r="G24" i="32"/>
  <c r="K24" i="32"/>
  <c r="O24" i="32"/>
  <c r="E24" i="33"/>
  <c r="I24" i="33"/>
  <c r="M24" i="33"/>
  <c r="G24" i="34"/>
  <c r="K24" i="34"/>
  <c r="O24" i="34"/>
  <c r="G24" i="35"/>
  <c r="K24" i="35"/>
  <c r="O24" i="35"/>
  <c r="E8" i="4"/>
  <c r="E17" i="4"/>
  <c r="E18" i="4"/>
  <c r="E19" i="4"/>
  <c r="E20" i="4"/>
  <c r="E21" i="4"/>
  <c r="E22" i="4"/>
  <c r="E23" i="4"/>
  <c r="G24" i="4"/>
  <c r="E24" i="31"/>
  <c r="I24" i="31"/>
  <c r="M24" i="31"/>
  <c r="E24" i="32"/>
  <c r="I24" i="32"/>
  <c r="M24" i="32"/>
  <c r="E24" i="34"/>
  <c r="I24" i="34"/>
  <c r="M24" i="34"/>
  <c r="K15" i="34"/>
  <c r="K16" i="34"/>
  <c r="K17" i="34"/>
  <c r="K18" i="34"/>
  <c r="K19" i="34"/>
  <c r="K20" i="34"/>
  <c r="K21" i="34"/>
  <c r="K22" i="34"/>
  <c r="K23" i="34"/>
  <c r="K8" i="34"/>
  <c r="K9" i="34"/>
  <c r="K10" i="34"/>
  <c r="K11" i="34"/>
  <c r="K12" i="34"/>
  <c r="K13" i="34"/>
  <c r="K14" i="34"/>
  <c r="K8" i="31"/>
  <c r="K9" i="31"/>
  <c r="K10" i="31"/>
  <c r="K11" i="31"/>
  <c r="K12" i="31"/>
  <c r="K13" i="31"/>
  <c r="K14" i="31"/>
  <c r="K15" i="31"/>
  <c r="K16" i="31"/>
  <c r="K17" i="31"/>
  <c r="K18" i="31"/>
  <c r="K19" i="31"/>
  <c r="K20" i="31"/>
  <c r="K21" i="31"/>
  <c r="K22" i="31"/>
  <c r="K23" i="31"/>
  <c r="E8" i="34"/>
  <c r="E9" i="34"/>
  <c r="E10" i="34"/>
  <c r="E11" i="34"/>
  <c r="E12" i="34"/>
  <c r="E13" i="34"/>
  <c r="E14" i="34"/>
  <c r="E15" i="34"/>
  <c r="E16" i="34"/>
  <c r="E17" i="34"/>
  <c r="E18" i="34"/>
  <c r="E19" i="34"/>
  <c r="E20" i="34"/>
  <c r="E21" i="34"/>
  <c r="E22" i="34"/>
  <c r="E23" i="34"/>
  <c r="E15" i="32"/>
  <c r="E8" i="32"/>
  <c r="E16" i="32"/>
  <c r="E17" i="32"/>
  <c r="E18" i="32"/>
  <c r="E19" i="32"/>
  <c r="E20" i="32"/>
  <c r="E21" i="32"/>
  <c r="E22" i="32"/>
  <c r="E23" i="32"/>
  <c r="E18" i="31"/>
  <c r="E22" i="31"/>
  <c r="E9" i="4"/>
  <c r="E10" i="4"/>
  <c r="E11" i="4"/>
  <c r="E12" i="4"/>
  <c r="E13" i="4"/>
  <c r="E14" i="4"/>
  <c r="K16" i="35"/>
  <c r="E8" i="33"/>
  <c r="E15" i="33"/>
  <c r="E16" i="33"/>
  <c r="E17" i="33"/>
  <c r="E18" i="33"/>
  <c r="E19" i="33"/>
  <c r="E20" i="33"/>
  <c r="E21" i="33"/>
  <c r="E22" i="33"/>
  <c r="E23" i="33"/>
  <c r="E9" i="33"/>
  <c r="E10" i="33"/>
  <c r="E11" i="33"/>
  <c r="E12" i="33"/>
  <c r="E13" i="33"/>
  <c r="E14" i="33"/>
  <c r="K9" i="32"/>
  <c r="K22" i="32"/>
  <c r="E9" i="32"/>
  <c r="E10" i="32"/>
  <c r="E11" i="32"/>
  <c r="E12" i="32"/>
  <c r="E13" i="32"/>
  <c r="E14" i="32"/>
  <c r="C8" i="4"/>
  <c r="D8" i="4" s="1"/>
  <c r="C9" i="4"/>
  <c r="D9" i="4" s="1"/>
  <c r="C10" i="4"/>
  <c r="D10" i="4" s="1"/>
  <c r="I11" i="4"/>
  <c r="H7" i="34"/>
  <c r="G9" i="34"/>
  <c r="G10" i="34"/>
  <c r="G14" i="34"/>
  <c r="G19" i="34"/>
  <c r="G23" i="34"/>
  <c r="H7" i="32"/>
  <c r="G10" i="32" s="1"/>
  <c r="G16" i="32"/>
  <c r="G9" i="32"/>
  <c r="G17" i="32"/>
  <c r="G15" i="4"/>
  <c r="G17" i="4"/>
  <c r="G19" i="4"/>
  <c r="G21" i="4"/>
  <c r="G23" i="4"/>
  <c r="G9" i="4"/>
  <c r="G11" i="4"/>
  <c r="G13" i="4"/>
  <c r="G16" i="4"/>
  <c r="G18" i="4"/>
  <c r="G20" i="4"/>
  <c r="G22" i="4"/>
  <c r="G8" i="4"/>
  <c r="G10" i="4"/>
  <c r="G12" i="4"/>
  <c r="G14" i="4"/>
  <c r="H7" i="35"/>
  <c r="G20" i="35" s="1"/>
  <c r="G17" i="35"/>
  <c r="G11" i="35"/>
  <c r="H7" i="33"/>
  <c r="G13" i="33" s="1"/>
  <c r="G11" i="33"/>
  <c r="G19" i="33"/>
  <c r="G10" i="33"/>
  <c r="G18" i="33"/>
  <c r="H7" i="31"/>
  <c r="G10" i="31" s="1"/>
  <c r="G8" i="31"/>
  <c r="G14" i="31"/>
  <c r="G16" i="31"/>
  <c r="G22" i="31"/>
  <c r="G9" i="31"/>
  <c r="G15" i="31"/>
  <c r="G17" i="31"/>
  <c r="G23" i="31"/>
  <c r="G12" i="35"/>
  <c r="G21" i="34"/>
  <c r="G17" i="34"/>
  <c r="G12" i="34"/>
  <c r="G8" i="34"/>
  <c r="G20" i="34"/>
  <c r="G16" i="34"/>
  <c r="G11" i="34"/>
  <c r="G15" i="34"/>
  <c r="G22" i="34"/>
  <c r="G18" i="34"/>
  <c r="G13" i="34"/>
  <c r="I22" i="4" l="1"/>
  <c r="I14" i="4"/>
  <c r="I21" i="4"/>
  <c r="I13" i="4"/>
  <c r="I16" i="4"/>
  <c r="I8" i="4"/>
  <c r="I15" i="4"/>
  <c r="I23" i="4"/>
  <c r="I18" i="4"/>
  <c r="I10" i="4"/>
  <c r="I17" i="4"/>
  <c r="I9" i="4"/>
  <c r="L7" i="35"/>
  <c r="K17" i="35"/>
  <c r="K21" i="35"/>
  <c r="K10" i="35"/>
  <c r="K14" i="35"/>
  <c r="K8" i="35"/>
  <c r="K18" i="35"/>
  <c r="K22" i="35"/>
  <c r="K11" i="35"/>
  <c r="K15" i="35"/>
  <c r="K19" i="35"/>
  <c r="K23" i="35"/>
  <c r="K12" i="35"/>
  <c r="G8" i="33"/>
  <c r="G9" i="33"/>
  <c r="G15" i="35"/>
  <c r="G14" i="35"/>
  <c r="G15" i="32"/>
  <c r="G14" i="32"/>
  <c r="K13" i="35"/>
  <c r="O12" i="34"/>
  <c r="I13" i="32"/>
  <c r="I16" i="32"/>
  <c r="F7" i="31"/>
  <c r="E15" i="31"/>
  <c r="E19" i="31"/>
  <c r="E23" i="31"/>
  <c r="E12" i="31"/>
  <c r="E16" i="31"/>
  <c r="E20" i="31"/>
  <c r="E9" i="31"/>
  <c r="E13" i="31"/>
  <c r="E17" i="31"/>
  <c r="E21" i="31"/>
  <c r="E10" i="31"/>
  <c r="E14" i="31"/>
  <c r="R7" i="31"/>
  <c r="Q15" i="31"/>
  <c r="Q23" i="31"/>
  <c r="Q8" i="31"/>
  <c r="Q16" i="31"/>
  <c r="Q9" i="31"/>
  <c r="Q13" i="31"/>
  <c r="Q21" i="31"/>
  <c r="Q14" i="31"/>
  <c r="Q11" i="31"/>
  <c r="Q19" i="31"/>
  <c r="Q12" i="31"/>
  <c r="Q20" i="31"/>
  <c r="K10" i="32"/>
  <c r="K14" i="32"/>
  <c r="K19" i="32"/>
  <c r="K23" i="32"/>
  <c r="L7" i="32"/>
  <c r="K15" i="32"/>
  <c r="K11" i="32"/>
  <c r="K16" i="32"/>
  <c r="K20" i="32"/>
  <c r="K8" i="32"/>
  <c r="K12" i="32"/>
  <c r="K17" i="32"/>
  <c r="K21" i="32"/>
  <c r="M9" i="33"/>
  <c r="M13" i="33"/>
  <c r="M21" i="33"/>
  <c r="M14" i="33"/>
  <c r="M11" i="33"/>
  <c r="M19" i="33"/>
  <c r="M12" i="33"/>
  <c r="M20" i="33"/>
  <c r="N7" i="33"/>
  <c r="M17" i="33"/>
  <c r="M10" i="33"/>
  <c r="M18" i="33"/>
  <c r="G18" i="35"/>
  <c r="G21" i="31"/>
  <c r="G13" i="31"/>
  <c r="G20" i="31"/>
  <c r="G12" i="31"/>
  <c r="G22" i="33"/>
  <c r="G14" i="33"/>
  <c r="G23" i="33"/>
  <c r="G15" i="33"/>
  <c r="G21" i="35"/>
  <c r="G8" i="35"/>
  <c r="G10" i="35"/>
  <c r="G21" i="32"/>
  <c r="G13" i="32"/>
  <c r="G20" i="32"/>
  <c r="G12" i="32"/>
  <c r="I12" i="4"/>
  <c r="K18" i="32"/>
  <c r="K9" i="35"/>
  <c r="E8" i="31"/>
  <c r="Q10" i="31"/>
  <c r="M8" i="33"/>
  <c r="M23" i="33"/>
  <c r="L7" i="4"/>
  <c r="E35" i="4" s="1"/>
  <c r="K17" i="4"/>
  <c r="K21" i="4"/>
  <c r="K8" i="4"/>
  <c r="K12" i="4"/>
  <c r="K18" i="4"/>
  <c r="K22" i="4"/>
  <c r="K9" i="4"/>
  <c r="K13" i="4"/>
  <c r="K15" i="4"/>
  <c r="K19" i="4"/>
  <c r="K23" i="4"/>
  <c r="K10" i="4"/>
  <c r="K14" i="4"/>
  <c r="I7" i="35"/>
  <c r="H27" i="6"/>
  <c r="I7" i="31"/>
  <c r="H23" i="6"/>
  <c r="G16" i="35"/>
  <c r="Q24" i="35"/>
  <c r="Q24" i="31"/>
  <c r="Q24" i="32"/>
  <c r="Q24" i="34"/>
  <c r="Q24" i="33"/>
  <c r="Q24" i="4"/>
  <c r="I7" i="33"/>
  <c r="H25" i="6"/>
  <c r="P7" i="34"/>
  <c r="O18" i="34"/>
  <c r="O11" i="34"/>
  <c r="O19" i="34"/>
  <c r="O23" i="34"/>
  <c r="O8" i="34"/>
  <c r="O16" i="34"/>
  <c r="O9" i="34"/>
  <c r="O17" i="34"/>
  <c r="O10" i="34"/>
  <c r="O14" i="34"/>
  <c r="O22" i="34"/>
  <c r="O15" i="34"/>
  <c r="G16" i="33"/>
  <c r="G23" i="35"/>
  <c r="G23" i="32"/>
  <c r="G22" i="32"/>
  <c r="I19" i="4"/>
  <c r="G22" i="35"/>
  <c r="I12" i="32"/>
  <c r="G19" i="31"/>
  <c r="G11" i="31"/>
  <c r="G18" i="31"/>
  <c r="G20" i="33"/>
  <c r="G12" i="33"/>
  <c r="G21" i="33"/>
  <c r="G13" i="35"/>
  <c r="G19" i="35"/>
  <c r="G9" i="35"/>
  <c r="G19" i="32"/>
  <c r="G11" i="32"/>
  <c r="G18" i="32"/>
  <c r="G8" i="32"/>
  <c r="I20" i="32"/>
  <c r="J7" i="32"/>
  <c r="I20" i="4"/>
  <c r="K13" i="32"/>
  <c r="K20" i="35"/>
  <c r="E11" i="31"/>
  <c r="M15" i="33"/>
  <c r="O13" i="34"/>
  <c r="J7" i="34"/>
  <c r="I14" i="34" s="1"/>
  <c r="Q22" i="31"/>
  <c r="I18" i="34" l="1"/>
  <c r="I10" i="32"/>
  <c r="I18" i="32"/>
  <c r="I11" i="32"/>
  <c r="I17" i="32"/>
  <c r="I23" i="32"/>
  <c r="I14" i="33"/>
  <c r="I22" i="33"/>
  <c r="I12" i="33"/>
  <c r="J7" i="33"/>
  <c r="I13" i="33" s="1"/>
  <c r="I15" i="33"/>
  <c r="I9" i="33"/>
  <c r="I8" i="33"/>
  <c r="I19" i="33"/>
  <c r="I20" i="33"/>
  <c r="I19" i="32"/>
  <c r="I14" i="32"/>
  <c r="I9" i="34"/>
  <c r="I15" i="34"/>
  <c r="I16" i="34"/>
  <c r="I22" i="34"/>
  <c r="I20" i="34"/>
  <c r="I21" i="34"/>
  <c r="I8" i="34"/>
  <c r="E35" i="34" s="1"/>
  <c r="I17" i="34"/>
  <c r="I23" i="34"/>
  <c r="I12" i="34"/>
  <c r="I11" i="34"/>
  <c r="I13" i="34"/>
  <c r="I19" i="34"/>
  <c r="I10" i="34"/>
  <c r="I12" i="31"/>
  <c r="I19" i="31"/>
  <c r="J7" i="31"/>
  <c r="I11" i="31" s="1"/>
  <c r="I22" i="31"/>
  <c r="I14" i="31"/>
  <c r="I13" i="31"/>
  <c r="I16" i="31"/>
  <c r="I8" i="31"/>
  <c r="I23" i="31"/>
  <c r="I17" i="31"/>
  <c r="I18" i="31"/>
  <c r="I10" i="31"/>
  <c r="I9" i="32"/>
  <c r="I21" i="32"/>
  <c r="I22" i="32"/>
  <c r="I18" i="35"/>
  <c r="J7" i="35"/>
  <c r="I20" i="35"/>
  <c r="I22" i="35"/>
  <c r="I11" i="35"/>
  <c r="I16" i="35"/>
  <c r="I19" i="35"/>
  <c r="I8" i="32"/>
  <c r="E35" i="32" s="1"/>
  <c r="I15" i="32"/>
  <c r="I11" i="33" l="1"/>
  <c r="I17" i="33"/>
  <c r="I16" i="33"/>
  <c r="I13" i="35"/>
  <c r="I8" i="35"/>
  <c r="I20" i="31"/>
  <c r="I10" i="33"/>
  <c r="I18" i="33"/>
  <c r="I15" i="35"/>
  <c r="I9" i="35"/>
  <c r="E35" i="35" s="1"/>
  <c r="I21" i="35"/>
  <c r="I17" i="35"/>
  <c r="I23" i="35"/>
  <c r="I14" i="35"/>
  <c r="I12" i="35"/>
  <c r="I10" i="35"/>
  <c r="I9" i="31"/>
  <c r="E35" i="31" s="1"/>
  <c r="I15" i="31"/>
  <c r="I21" i="31"/>
  <c r="I23" i="33"/>
  <c r="E35" i="33"/>
  <c r="I21" i="33"/>
</calcChain>
</file>

<file path=xl/sharedStrings.xml><?xml version="1.0" encoding="utf-8"?>
<sst xmlns="http://schemas.openxmlformats.org/spreadsheetml/2006/main" count="298" uniqueCount="63">
  <si>
    <t>First Well</t>
  </si>
  <si>
    <t>Second Well</t>
  </si>
  <si>
    <t>Third Well</t>
  </si>
  <si>
    <t>Fourth Well</t>
  </si>
  <si>
    <t>TRPH</t>
  </si>
  <si>
    <t>Fifth Well</t>
  </si>
  <si>
    <t>years</t>
  </si>
  <si>
    <t>Benzene</t>
  </si>
  <si>
    <t>Toluene</t>
  </si>
  <si>
    <t>Xylenes</t>
  </si>
  <si>
    <t>1-Methyl Naph.</t>
  </si>
  <si>
    <t>2-Methyl Naph.</t>
  </si>
  <si>
    <t>MTBE</t>
  </si>
  <si>
    <t>Ethyl-benzene</t>
  </si>
  <si>
    <t>Monitoring Well</t>
  </si>
  <si>
    <t>Cleanup Target</t>
  </si>
  <si>
    <t>Projected Cleanup Time (yrs)</t>
  </si>
  <si>
    <t>Actual Sampling Date</t>
  </si>
  <si>
    <t>Actual</t>
  </si>
  <si>
    <t>Proj.</t>
  </si>
  <si>
    <t>Constituent Concentration Group Milestones (ug/l)</t>
  </si>
  <si>
    <t>Group 1</t>
  </si>
  <si>
    <t>Group 3</t>
  </si>
  <si>
    <t>Group 2</t>
  </si>
  <si>
    <t>Group 4</t>
  </si>
  <si>
    <t>Actual Cleanup Time (yrs)</t>
  </si>
  <si>
    <t>Group 5</t>
  </si>
  <si>
    <t>Group 6</t>
  </si>
  <si>
    <t>Naphthalenes</t>
  </si>
  <si>
    <t>Group 7</t>
  </si>
  <si>
    <t>PAH (I)</t>
  </si>
  <si>
    <t>PAH (II)</t>
  </si>
  <si>
    <t>90% Baseline Reduction  (ug/l)</t>
  </si>
  <si>
    <t>Naph-thalene</t>
  </si>
  <si>
    <t>Defined Cleanup Target Levels (ug/l)</t>
  </si>
  <si>
    <t>Sum: Naphthalenes</t>
  </si>
  <si>
    <t>Contaminant Group Per March 1, 2004 RAI</t>
  </si>
  <si>
    <t>Sixth Well</t>
  </si>
  <si>
    <t>Sum
TEX</t>
  </si>
  <si>
    <t>Sum
Naphs</t>
  </si>
  <si>
    <t>Milestone Well #</t>
  </si>
  <si>
    <t>Sum: Toluene, Ethylbenzene, Total Xylenes</t>
  </si>
  <si>
    <r>
      <t>Groundwater Cleanup Target Level</t>
    </r>
    <r>
      <rPr>
        <b/>
        <sz val="9"/>
        <rFont val="Arial"/>
        <family val="2"/>
      </rPr>
      <t xml:space="preserve"> (ug/l)</t>
    </r>
  </si>
  <si>
    <t>Natural Attenuation Default Conc. (ug/l)</t>
  </si>
  <si>
    <t>70% Natural Attenuation Default Conc. (ug/l)</t>
  </si>
  <si>
    <r>
      <t>Baseline</t>
    </r>
    <r>
      <rPr>
        <b/>
        <sz val="12"/>
        <rFont val="Arial"/>
        <family val="2"/>
      </rPr>
      <t xml:space="preserve"> Constituent Concentrations (ug/l)</t>
    </r>
  </si>
  <si>
    <t>MILESTONE SCHEDULE</t>
  </si>
  <si>
    <t>Facility Name</t>
  </si>
  <si>
    <t>Facility ID #</t>
  </si>
  <si>
    <t xml:space="preserve">Monitoring Wells </t>
  </si>
  <si>
    <t>Baseline Sampling Date</t>
  </si>
  <si>
    <t>System Startup Date</t>
  </si>
  <si>
    <t>Sum Toluene, Ethylbenzene, &amp; Xylenes</t>
  </si>
  <si>
    <t>Milestones are based on pre-startup baseline sampling per Section C.2 of the March 1, 2004 FDEP RAI.</t>
  </si>
  <si>
    <t>Groundwater Cleanup Target Levels and Natural Attenuation Default Concentrations (NADC) as established in Chapter 62-777, F.A.C.</t>
  </si>
  <si>
    <r>
      <t>PAH (I)</t>
    </r>
    <r>
      <rPr>
        <b/>
        <vertAlign val="superscript"/>
        <sz val="9"/>
        <rFont val="Arial"/>
        <family val="2"/>
      </rPr>
      <t>1</t>
    </r>
  </si>
  <si>
    <r>
      <t>PAH (II)</t>
    </r>
    <r>
      <rPr>
        <b/>
        <vertAlign val="superscript"/>
        <sz val="9"/>
        <rFont val="Arial"/>
        <family val="2"/>
      </rPr>
      <t>2</t>
    </r>
  </si>
  <si>
    <r>
      <t>1</t>
    </r>
    <r>
      <rPr>
        <sz val="9"/>
        <rFont val="Arial"/>
        <family val="2"/>
      </rPr>
      <t>Sum of Benzo(a)anthracene, Benzo(a)pyrene, Benzo(b)flouranthene, Benzo(k)flouranthene, Dibenz(a,h)anthracene, Chrysene, and Indeno(1,2,3-cd)pyrene.</t>
    </r>
  </si>
  <si>
    <r>
      <t>2</t>
    </r>
    <r>
      <rPr>
        <sz val="9"/>
        <rFont val="Arial"/>
        <family val="2"/>
      </rPr>
      <t xml:space="preserve">Sum of other PAH's not included in Group 3 or Group 6 </t>
    </r>
  </si>
  <si>
    <t>Estimated Active Remediation Time</t>
  </si>
  <si>
    <t>Selected Active Remediation Goal</t>
  </si>
  <si>
    <t>Remediation Goal (ug/l)</t>
  </si>
  <si>
    <r>
      <t xml:space="preserve">The milestone workbook is intended to replace the previous milestone program dated April 25, 2005.  The workbook complies with all sections of the most recent version of the Remedial Action Initiative dated February 15, 2008.
</t>
    </r>
    <r>
      <rPr>
        <b/>
        <sz val="10"/>
        <rFont val="Arial"/>
        <family val="2"/>
      </rPr>
      <t>Instructions for use</t>
    </r>
    <r>
      <rPr>
        <sz val="10"/>
        <rFont val="Arial"/>
        <family val="2"/>
      </rPr>
      <t xml:space="preserve">
Only shaded cells are able to be filled by the user.  All facility information, including the facility name and identification number as well as baseline sampling information including date, key well designation, contaminant groups, and concentrations, are included on the first tab, titled "Milestone Wells".  All of this information will be populated on the individual well sheets automatically.
In addition to the facility and baseline sampling information, the user must select the Active Remediation Goal from the dropdown menu (GCTLs, NADCs, 90% reduction from baseline, or 70% of NADCs) and enter the Estimated Active Remediation Time in years.
Each key monitoring well will have its own sheet to be completed for all subsequent O&amp;M Reports.  The only information that will be required each reporting period will be the sampling date and the sampling results.  Note that the results are not necessarily reported as individual contaminants, but as the contaminant groups highlighted in the Remedial Action Initiative.
The target concentrations are calculated based on the sampling date once that date is entered.  If any concentration exceeds the target concentration the cell will automatically change to bold type with no shading. 
Milestone graphs will be auto-populated with the milestone projections (using the system startup date as day 0), actual concentrations and sampling dates, and the anticipated end of active remediation.  Contaminant groups 5, 6, and 7 are not included on the graph due to high variability of concentrations and should be compared to the milestones only in the table.
The main milestone well tab in addition to each key well page will print out on one page each.  If desired the milestone graph may be printed separately for clarity purposes.  All used pages should be submitted in each applicable remedial action report (Startup and O&amp;M).</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</si>
</sst>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_(* \(#,##0.00\);_(* &quot;-&quot;??_);_(@_)"/>
    <numFmt numFmtId="164" formatCode="0.0"/>
  </numFmts>
  <fonts count="12" x14ac:knownFonts="1">
    <font>
      <sz val="10"/>
      <name val="Arial"/>
    </font>
    <font>
      <sz val="10"/>
      <name val="Arial"/>
    </font>
    <font>
      <b/>
      <sz val="9"/>
      <name val="Arial"/>
      <family val="2"/>
    </font>
    <font>
      <sz val="9"/>
      <name val="Arial"/>
      <family val="2"/>
    </font>
    <font>
      <b/>
      <sz val="10"/>
      <name val="Arial"/>
      <family val="2"/>
    </font>
    <font>
      <b/>
      <sz val="12"/>
      <name val="Arial"/>
      <family val="2"/>
    </font>
    <font>
      <b/>
      <sz val="14"/>
      <name val="Arial"/>
      <family val="2"/>
    </font>
    <font>
      <b/>
      <sz val="8"/>
      <name val="Arial"/>
      <family val="2"/>
    </font>
    <font>
      <vertAlign val="superscript"/>
      <sz val="9"/>
      <name val="Arial"/>
      <family val="2"/>
    </font>
    <font>
      <sz val="10"/>
      <name val="Arial"/>
      <family val="2"/>
    </font>
    <font>
      <b/>
      <vertAlign val="superscript"/>
      <sz val="9"/>
      <name val="Arial"/>
      <family val="2"/>
    </font>
    <font>
      <sz val="9"/>
      <color theme="0"/>
      <name val="Arial"/>
      <family val="2"/>
    </font>
  </fonts>
  <fills count="4">
    <fill>
      <patternFill patternType="none"/>
    </fill>
    <fill>
      <patternFill patternType="gray125"/>
    </fill>
    <fill>
      <patternFill patternType="solid">
        <fgColor indexed="22"/>
        <bgColor indexed="64"/>
      </patternFill>
    </fill>
    <fill>
      <patternFill patternType="solid">
        <fgColor theme="0" tint="-0.14999847407452621"/>
        <bgColor indexed="64"/>
      </patternFill>
    </fill>
  </fills>
  <borders count="54">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right/>
      <top style="medium">
        <color indexed="64"/>
      </top>
      <bottom/>
      <diagonal/>
    </border>
    <border>
      <left style="medium">
        <color indexed="64"/>
      </left>
      <right style="medium">
        <color indexed="64"/>
      </right>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diagonal/>
    </border>
  </borders>
  <cellStyleXfs count="3">
    <xf numFmtId="0" fontId="0" fillId="0" borderId="0"/>
    <xf numFmtId="43" fontId="1" fillId="0" borderId="0" applyFont="0" applyFill="0" applyBorder="0" applyAlignment="0" applyProtection="0"/>
    <xf numFmtId="0" fontId="1" fillId="0" borderId="0"/>
  </cellStyleXfs>
  <cellXfs count="211">
    <xf numFmtId="0" fontId="0" fillId="0" borderId="0" xfId="0"/>
    <xf numFmtId="1" fontId="3" fillId="0" borderId="1" xfId="0" applyNumberFormat="1" applyFont="1" applyBorder="1" applyAlignment="1" applyProtection="1">
      <alignment horizontal="center"/>
    </xf>
    <xf numFmtId="0" fontId="2" fillId="0" borderId="1" xfId="0" applyFont="1" applyFill="1" applyBorder="1" applyAlignment="1" applyProtection="1">
      <alignment horizontal="center" vertical="center" wrapText="1"/>
    </xf>
    <xf numFmtId="0" fontId="2" fillId="0" borderId="2" xfId="0" applyFont="1" applyFill="1" applyBorder="1" applyAlignment="1" applyProtection="1">
      <alignment horizontal="left" vertical="center"/>
    </xf>
    <xf numFmtId="0" fontId="2" fillId="0" borderId="1" xfId="0" applyFont="1" applyFill="1" applyBorder="1" applyAlignment="1" applyProtection="1">
      <alignment horizontal="left" vertical="center"/>
    </xf>
    <xf numFmtId="1" fontId="3" fillId="0" borderId="1" xfId="0" applyNumberFormat="1" applyFont="1" applyFill="1" applyBorder="1" applyAlignment="1" applyProtection="1">
      <alignment horizontal="center" vertical="center"/>
    </xf>
    <xf numFmtId="0" fontId="3" fillId="0" borderId="1" xfId="0" applyFont="1" applyFill="1" applyBorder="1" applyAlignment="1" applyProtection="1">
      <alignment horizontal="center" vertical="center"/>
    </xf>
    <xf numFmtId="0" fontId="3" fillId="0" borderId="3" xfId="0" applyFont="1" applyFill="1" applyBorder="1" applyAlignment="1" applyProtection="1">
      <alignment horizontal="center" vertical="center"/>
    </xf>
    <xf numFmtId="1" fontId="3" fillId="0" borderId="3" xfId="0" applyNumberFormat="1" applyFont="1" applyFill="1" applyBorder="1" applyAlignment="1" applyProtection="1">
      <alignment horizontal="center" vertical="center"/>
    </xf>
    <xf numFmtId="0" fontId="3" fillId="0" borderId="4" xfId="0" applyFont="1" applyFill="1" applyBorder="1" applyAlignment="1" applyProtection="1">
      <alignment horizontal="center" vertical="center"/>
    </xf>
    <xf numFmtId="1" fontId="3" fillId="0" borderId="4" xfId="0" applyNumberFormat="1" applyFont="1" applyFill="1" applyBorder="1" applyAlignment="1" applyProtection="1">
      <alignment horizontal="center" vertical="center"/>
    </xf>
    <xf numFmtId="1" fontId="3" fillId="0" borderId="5" xfId="0" applyNumberFormat="1" applyFont="1" applyFill="1" applyBorder="1" applyAlignment="1" applyProtection="1">
      <alignment horizontal="center" vertical="center"/>
    </xf>
    <xf numFmtId="0" fontId="2" fillId="0" borderId="1" xfId="0" applyFont="1" applyBorder="1" applyAlignment="1" applyProtection="1">
      <alignment horizontal="center" vertical="center" wrapText="1"/>
    </xf>
    <xf numFmtId="0" fontId="2" fillId="0" borderId="3" xfId="0" applyFont="1" applyBorder="1" applyAlignment="1" applyProtection="1">
      <alignment horizontal="center" vertical="center" wrapText="1"/>
    </xf>
    <xf numFmtId="0" fontId="2" fillId="0" borderId="2" xfId="0" applyFont="1" applyFill="1" applyBorder="1" applyAlignment="1" applyProtection="1">
      <alignment horizontal="left" vertical="center" wrapText="1"/>
    </xf>
    <xf numFmtId="0" fontId="2" fillId="0" borderId="6" xfId="0" applyFont="1" applyFill="1" applyBorder="1" applyAlignment="1" applyProtection="1">
      <alignment horizontal="left" vertical="center" wrapText="1"/>
    </xf>
    <xf numFmtId="0" fontId="2" fillId="0" borderId="7" xfId="0" applyFont="1" applyFill="1" applyBorder="1" applyAlignment="1" applyProtection="1">
      <alignment horizontal="left" vertical="center" wrapText="1"/>
    </xf>
    <xf numFmtId="0" fontId="4" fillId="0" borderId="1" xfId="0" applyFont="1" applyFill="1" applyBorder="1" applyAlignment="1" applyProtection="1">
      <alignment horizontal="center"/>
    </xf>
    <xf numFmtId="0" fontId="4" fillId="0" borderId="3" xfId="0" applyFont="1" applyFill="1" applyBorder="1" applyAlignment="1" applyProtection="1">
      <alignment horizontal="center"/>
    </xf>
    <xf numFmtId="0" fontId="2" fillId="0" borderId="0" xfId="0" applyFont="1" applyFill="1" applyBorder="1" applyAlignment="1" applyProtection="1">
      <alignment horizontal="left" vertical="center"/>
    </xf>
    <xf numFmtId="1" fontId="3" fillId="0" borderId="0" xfId="0" applyNumberFormat="1" applyFont="1" applyFill="1" applyBorder="1" applyAlignment="1" applyProtection="1">
      <alignment horizontal="center" vertical="center"/>
    </xf>
    <xf numFmtId="0" fontId="2" fillId="0" borderId="8" xfId="0" applyFont="1" applyBorder="1" applyAlignment="1" applyProtection="1">
      <alignment vertical="center"/>
    </xf>
    <xf numFmtId="0" fontId="2" fillId="0" borderId="9" xfId="0" applyFont="1" applyBorder="1" applyAlignment="1" applyProtection="1">
      <alignment horizontal="center" vertical="center"/>
    </xf>
    <xf numFmtId="0" fontId="2" fillId="0" borderId="10" xfId="0" applyFont="1" applyFill="1" applyBorder="1" applyAlignment="1" applyProtection="1">
      <alignment horizontal="left" vertical="center"/>
    </xf>
    <xf numFmtId="0" fontId="2" fillId="0" borderId="11" xfId="0" applyFont="1" applyBorder="1" applyAlignment="1" applyProtection="1">
      <alignment horizontal="center" vertical="center" wrapText="1"/>
    </xf>
    <xf numFmtId="0" fontId="2" fillId="0" borderId="10" xfId="0" applyFont="1" applyBorder="1" applyAlignment="1" applyProtection="1"/>
    <xf numFmtId="0" fontId="2" fillId="0" borderId="7" xfId="0" applyFont="1" applyBorder="1" applyAlignment="1" applyProtection="1"/>
    <xf numFmtId="0" fontId="2" fillId="0" borderId="12" xfId="0" applyFont="1" applyBorder="1" applyAlignment="1" applyProtection="1">
      <alignment horizontal="center" vertical="center" wrapText="1"/>
    </xf>
    <xf numFmtId="0" fontId="2" fillId="0" borderId="13" xfId="0" applyFont="1" applyBorder="1" applyAlignment="1" applyProtection="1">
      <alignment horizontal="center" vertical="center" wrapText="1"/>
    </xf>
    <xf numFmtId="0" fontId="2" fillId="0" borderId="14" xfId="0" applyFont="1" applyBorder="1" applyAlignment="1" applyProtection="1">
      <alignment horizontal="center" vertical="center" wrapText="1"/>
    </xf>
    <xf numFmtId="0" fontId="2" fillId="0" borderId="15" xfId="0" applyFont="1" applyBorder="1" applyAlignment="1" applyProtection="1">
      <alignment horizontal="center" vertical="center" wrapText="1"/>
    </xf>
    <xf numFmtId="0" fontId="4" fillId="0" borderId="16" xfId="0" applyFont="1" applyBorder="1" applyAlignment="1" applyProtection="1">
      <alignment horizontal="center"/>
    </xf>
    <xf numFmtId="3" fontId="3" fillId="0" borderId="17" xfId="0" applyNumberFormat="1" applyFont="1" applyFill="1" applyBorder="1" applyAlignment="1" applyProtection="1">
      <alignment horizontal="center" vertical="center"/>
    </xf>
    <xf numFmtId="1" fontId="3" fillId="0" borderId="18" xfId="0" applyNumberFormat="1" applyFont="1" applyBorder="1" applyAlignment="1" applyProtection="1">
      <alignment horizontal="center"/>
    </xf>
    <xf numFmtId="3" fontId="3" fillId="0" borderId="10" xfId="0" applyNumberFormat="1" applyFont="1" applyFill="1" applyBorder="1" applyAlignment="1" applyProtection="1">
      <alignment horizontal="center" vertical="center"/>
    </xf>
    <xf numFmtId="0" fontId="6" fillId="2" borderId="8" xfId="0" applyFont="1" applyFill="1" applyBorder="1" applyProtection="1">
      <protection locked="0"/>
    </xf>
    <xf numFmtId="0" fontId="0" fillId="2" borderId="19" xfId="0" applyFill="1" applyBorder="1" applyProtection="1">
      <protection locked="0"/>
    </xf>
    <xf numFmtId="0" fontId="6" fillId="2" borderId="0" xfId="0" applyFont="1" applyFill="1" applyBorder="1" applyAlignment="1" applyProtection="1">
      <alignment horizontal="center"/>
      <protection locked="0"/>
    </xf>
    <xf numFmtId="0" fontId="2" fillId="0" borderId="0" xfId="0" applyFont="1" applyAlignment="1" applyProtection="1">
      <protection locked="0"/>
    </xf>
    <xf numFmtId="0" fontId="0" fillId="0" borderId="0" xfId="0" applyProtection="1">
      <protection locked="0"/>
    </xf>
    <xf numFmtId="0" fontId="2" fillId="0" borderId="0" xfId="0" applyFont="1" applyProtection="1">
      <protection locked="0"/>
    </xf>
    <xf numFmtId="0" fontId="6" fillId="0" borderId="0" xfId="0" applyFont="1" applyProtection="1">
      <protection locked="0"/>
    </xf>
    <xf numFmtId="14" fontId="3" fillId="0" borderId="0" xfId="0" applyNumberFormat="1" applyFont="1" applyProtection="1">
      <protection locked="0"/>
    </xf>
    <xf numFmtId="0" fontId="0" fillId="0" borderId="11" xfId="0" applyBorder="1" applyProtection="1">
      <protection locked="0"/>
    </xf>
    <xf numFmtId="0" fontId="0" fillId="0" borderId="20" xfId="0" applyBorder="1" applyProtection="1">
      <protection locked="0"/>
    </xf>
    <xf numFmtId="0" fontId="2" fillId="0" borderId="21" xfId="0" applyFont="1" applyFill="1" applyBorder="1" applyAlignment="1" applyProtection="1">
      <alignment horizontal="center" wrapText="1"/>
      <protection locked="0"/>
    </xf>
    <xf numFmtId="0" fontId="2" fillId="0" borderId="22" xfId="0" applyFont="1" applyFill="1" applyBorder="1" applyAlignment="1" applyProtection="1">
      <alignment horizontal="center" wrapText="1"/>
      <protection locked="0"/>
    </xf>
    <xf numFmtId="0" fontId="7" fillId="0" borderId="6" xfId="0" applyFont="1" applyBorder="1" applyAlignment="1" applyProtection="1">
      <alignment horizontal="center" vertical="center" wrapText="1"/>
      <protection locked="0"/>
    </xf>
    <xf numFmtId="0" fontId="7" fillId="0" borderId="23" xfId="0" applyFont="1" applyBorder="1" applyAlignment="1" applyProtection="1">
      <alignment horizontal="center" vertical="center" wrapText="1"/>
      <protection locked="0"/>
    </xf>
    <xf numFmtId="0" fontId="7" fillId="0" borderId="24" xfId="0" applyFont="1" applyBorder="1" applyAlignment="1" applyProtection="1">
      <alignment horizontal="center" vertical="center" wrapText="1"/>
      <protection locked="0"/>
    </xf>
    <xf numFmtId="0" fontId="7" fillId="0" borderId="25" xfId="0" applyFont="1" applyBorder="1" applyAlignment="1" applyProtection="1">
      <alignment horizontal="center" vertical="center" wrapText="1"/>
      <protection locked="0"/>
    </xf>
    <xf numFmtId="39" fontId="3" fillId="0" borderId="21" xfId="1" applyNumberFormat="1" applyFont="1" applyBorder="1" applyAlignment="1" applyProtection="1">
      <alignment horizontal="center"/>
      <protection locked="0"/>
    </xf>
    <xf numFmtId="39" fontId="3" fillId="0" borderId="26" xfId="1" applyNumberFormat="1" applyFont="1" applyBorder="1" applyAlignment="1" applyProtection="1">
      <alignment horizontal="center"/>
      <protection locked="0"/>
    </xf>
    <xf numFmtId="0" fontId="2" fillId="0" borderId="27" xfId="0" applyFont="1" applyFill="1" applyBorder="1" applyAlignment="1" applyProtection="1">
      <alignment horizontal="left" vertical="center"/>
      <protection locked="0"/>
    </xf>
    <xf numFmtId="0" fontId="2" fillId="0" borderId="18" xfId="0" applyFont="1" applyFill="1" applyBorder="1" applyAlignment="1" applyProtection="1">
      <alignment horizontal="left" vertical="center"/>
      <protection locked="0"/>
    </xf>
    <xf numFmtId="0" fontId="2" fillId="0" borderId="18" xfId="0" applyFont="1" applyFill="1" applyBorder="1" applyAlignment="1" applyProtection="1">
      <alignment horizontal="center" vertical="center"/>
      <protection locked="0"/>
    </xf>
    <xf numFmtId="1" fontId="3" fillId="0" borderId="18" xfId="0" applyNumberFormat="1" applyFont="1" applyBorder="1" applyAlignment="1" applyProtection="1">
      <alignment horizontal="center"/>
      <protection locked="0"/>
    </xf>
    <xf numFmtId="0" fontId="3" fillId="0" borderId="28" xfId="0" applyFont="1" applyBorder="1" applyAlignment="1" applyProtection="1">
      <alignment horizontal="center"/>
      <protection locked="0"/>
    </xf>
    <xf numFmtId="0" fontId="3" fillId="0" borderId="18" xfId="0" applyFont="1" applyBorder="1" applyAlignment="1" applyProtection="1">
      <alignment horizontal="center"/>
      <protection locked="0"/>
    </xf>
    <xf numFmtId="0" fontId="3" fillId="0" borderId="29" xfId="0" applyFont="1" applyBorder="1" applyAlignment="1" applyProtection="1">
      <alignment horizontal="center"/>
      <protection locked="0"/>
    </xf>
    <xf numFmtId="0" fontId="0" fillId="0" borderId="0" xfId="0" applyBorder="1" applyProtection="1">
      <protection locked="0"/>
    </xf>
    <xf numFmtId="1" fontId="3" fillId="0" borderId="0" xfId="0" applyNumberFormat="1" applyFont="1" applyBorder="1" applyAlignment="1" applyProtection="1">
      <alignment horizontal="center"/>
      <protection locked="0"/>
    </xf>
    <xf numFmtId="164" fontId="0" fillId="0" borderId="0" xfId="0" applyNumberFormat="1" applyBorder="1" applyProtection="1">
      <protection locked="0"/>
    </xf>
    <xf numFmtId="3" fontId="0" fillId="0" borderId="0" xfId="0" applyNumberFormat="1" applyBorder="1" applyProtection="1">
      <protection locked="0"/>
    </xf>
    <xf numFmtId="0" fontId="6" fillId="2" borderId="30" xfId="0" applyFont="1" applyFill="1" applyBorder="1" applyAlignment="1" applyProtection="1">
      <alignment horizontal="center"/>
    </xf>
    <xf numFmtId="39" fontId="4" fillId="0" borderId="31" xfId="1" applyNumberFormat="1" applyFont="1" applyBorder="1" applyAlignment="1" applyProtection="1">
      <alignment horizontal="center"/>
    </xf>
    <xf numFmtId="39" fontId="4" fillId="0" borderId="32" xfId="1" applyNumberFormat="1" applyFont="1" applyBorder="1" applyAlignment="1" applyProtection="1">
      <alignment horizontal="center"/>
    </xf>
    <xf numFmtId="39" fontId="4" fillId="0" borderId="33" xfId="1" applyNumberFormat="1" applyFont="1" applyBorder="1" applyAlignment="1" applyProtection="1">
      <alignment horizontal="center"/>
    </xf>
    <xf numFmtId="14" fontId="3" fillId="0" borderId="10" xfId="1" applyNumberFormat="1" applyFont="1" applyBorder="1" applyAlignment="1" applyProtection="1">
      <alignment horizontal="center"/>
    </xf>
    <xf numFmtId="39" fontId="3" fillId="0" borderId="34" xfId="1" applyNumberFormat="1" applyFont="1" applyBorder="1" applyAlignment="1" applyProtection="1">
      <alignment horizontal="center"/>
    </xf>
    <xf numFmtId="39" fontId="3" fillId="0" borderId="35" xfId="1" applyNumberFormat="1" applyFont="1" applyBorder="1" applyAlignment="1" applyProtection="1">
      <alignment horizontal="center"/>
    </xf>
    <xf numFmtId="3" fontId="3" fillId="0" borderId="17" xfId="0" applyNumberFormat="1" applyFont="1" applyBorder="1" applyAlignment="1" applyProtection="1">
      <alignment horizontal="center"/>
    </xf>
    <xf numFmtId="1" fontId="3" fillId="0" borderId="4" xfId="0" applyNumberFormat="1" applyFont="1" applyBorder="1" applyAlignment="1" applyProtection="1">
      <alignment horizontal="center"/>
    </xf>
    <xf numFmtId="1" fontId="3" fillId="0" borderId="2" xfId="0" applyNumberFormat="1" applyFont="1" applyBorder="1" applyAlignment="1" applyProtection="1">
      <alignment horizontal="center"/>
    </xf>
    <xf numFmtId="1" fontId="3" fillId="0" borderId="7" xfId="0" applyNumberFormat="1" applyFont="1" applyBorder="1" applyAlignment="1" applyProtection="1">
      <alignment horizontal="center"/>
    </xf>
    <xf numFmtId="39" fontId="3" fillId="0" borderId="3" xfId="1" applyNumberFormat="1" applyFont="1" applyBorder="1" applyAlignment="1" applyProtection="1">
      <alignment horizontal="center"/>
    </xf>
    <xf numFmtId="39" fontId="3" fillId="0" borderId="5" xfId="1" applyNumberFormat="1" applyFont="1" applyBorder="1" applyAlignment="1" applyProtection="1">
      <alignment horizontal="center"/>
    </xf>
    <xf numFmtId="0" fontId="2" fillId="0" borderId="18" xfId="0" applyFont="1" applyFill="1" applyBorder="1" applyAlignment="1" applyProtection="1">
      <alignment horizontal="center" vertical="center"/>
    </xf>
    <xf numFmtId="0" fontId="6" fillId="0" borderId="0" xfId="0" applyFont="1" applyAlignment="1" applyProtection="1">
      <alignment horizontal="centerContinuous"/>
      <protection locked="0"/>
    </xf>
    <xf numFmtId="0" fontId="6" fillId="0" borderId="0" xfId="0" applyFont="1" applyAlignment="1" applyProtection="1">
      <protection locked="0"/>
    </xf>
    <xf numFmtId="0" fontId="3" fillId="0" borderId="0" xfId="0" applyFont="1" applyProtection="1">
      <protection locked="0"/>
    </xf>
    <xf numFmtId="0" fontId="0" fillId="0" borderId="0" xfId="0" applyAlignment="1" applyProtection="1">
      <alignment horizontal="center"/>
      <protection locked="0"/>
    </xf>
    <xf numFmtId="0" fontId="2" fillId="0" borderId="0" xfId="0" applyFont="1" applyFill="1" applyBorder="1" applyAlignment="1" applyProtection="1">
      <alignment horizontal="left" vertical="center" wrapText="1"/>
      <protection locked="0"/>
    </xf>
    <xf numFmtId="0" fontId="3" fillId="0" borderId="0" xfId="0" applyFont="1" applyFill="1" applyBorder="1" applyAlignment="1" applyProtection="1">
      <alignment horizontal="center" vertical="center"/>
      <protection locked="0"/>
    </xf>
    <xf numFmtId="3" fontId="3" fillId="0" borderId="0" xfId="0" applyNumberFormat="1" applyFont="1" applyFill="1" applyBorder="1" applyAlignment="1" applyProtection="1">
      <alignment horizontal="center" vertical="center"/>
      <protection locked="0"/>
    </xf>
    <xf numFmtId="0" fontId="3" fillId="0" borderId="0" xfId="0" applyFont="1" applyBorder="1" applyProtection="1">
      <protection locked="0"/>
    </xf>
    <xf numFmtId="0" fontId="2" fillId="0" borderId="0" xfId="0" applyFont="1" applyFill="1" applyBorder="1" applyAlignment="1" applyProtection="1">
      <alignment horizontal="left" vertical="center"/>
      <protection locked="0"/>
    </xf>
    <xf numFmtId="0" fontId="2" fillId="0" borderId="19" xfId="0" applyFont="1" applyBorder="1" applyAlignment="1" applyProtection="1">
      <alignment vertical="center"/>
      <protection locked="0"/>
    </xf>
    <xf numFmtId="164" fontId="2" fillId="0" borderId="0" xfId="0" applyNumberFormat="1" applyFont="1" applyFill="1" applyBorder="1" applyAlignment="1" applyProtection="1">
      <alignment horizontal="right" vertical="center"/>
      <protection locked="0"/>
    </xf>
    <xf numFmtId="0" fontId="2" fillId="0" borderId="0" xfId="0" applyFont="1" applyBorder="1" applyAlignment="1" applyProtection="1">
      <alignment vertical="center"/>
      <protection locked="0"/>
    </xf>
    <xf numFmtId="0" fontId="3" fillId="0" borderId="0" xfId="0" applyFont="1" applyBorder="1" applyAlignment="1" applyProtection="1">
      <alignment vertical="center"/>
      <protection locked="0"/>
    </xf>
    <xf numFmtId="0" fontId="8" fillId="0" borderId="0" xfId="0" applyFont="1" applyProtection="1">
      <protection locked="0"/>
    </xf>
    <xf numFmtId="14" fontId="3" fillId="3" borderId="2" xfId="1" applyNumberFormat="1" applyFont="1" applyFill="1" applyBorder="1" applyAlignment="1" applyProtection="1">
      <alignment horizontal="center"/>
      <protection locked="0"/>
    </xf>
    <xf numFmtId="14" fontId="3" fillId="3" borderId="7" xfId="1" applyNumberFormat="1" applyFont="1" applyFill="1" applyBorder="1" applyAlignment="1" applyProtection="1">
      <alignment horizontal="center"/>
      <protection locked="0"/>
    </xf>
    <xf numFmtId="0" fontId="3" fillId="3" borderId="36" xfId="0" applyFont="1" applyFill="1" applyBorder="1" applyAlignment="1" applyProtection="1">
      <alignment horizontal="center" vertical="center"/>
      <protection locked="0"/>
    </xf>
    <xf numFmtId="0" fontId="3" fillId="3" borderId="37" xfId="0" applyFont="1" applyFill="1" applyBorder="1" applyAlignment="1" applyProtection="1">
      <alignment horizontal="center" vertical="center"/>
      <protection locked="0"/>
    </xf>
    <xf numFmtId="0" fontId="3" fillId="3" borderId="24" xfId="0" applyFont="1" applyFill="1" applyBorder="1" applyAlignment="1" applyProtection="1">
      <alignment horizontal="center" vertical="center"/>
      <protection locked="0"/>
    </xf>
    <xf numFmtId="0" fontId="3" fillId="3" borderId="38" xfId="0" applyFont="1" applyFill="1" applyBorder="1" applyAlignment="1" applyProtection="1">
      <alignment horizontal="center" vertical="center"/>
      <protection locked="0"/>
    </xf>
    <xf numFmtId="0" fontId="3" fillId="3" borderId="2" xfId="2" applyNumberFormat="1" applyFont="1" applyFill="1" applyBorder="1" applyAlignment="1" applyProtection="1">
      <alignment horizontal="center" vertical="center" wrapText="1"/>
      <protection locked="0"/>
    </xf>
    <xf numFmtId="0" fontId="3" fillId="3" borderId="1" xfId="2" applyNumberFormat="1" applyFont="1" applyFill="1" applyBorder="1" applyAlignment="1" applyProtection="1">
      <alignment horizontal="center" vertical="center" wrapText="1"/>
      <protection locked="0"/>
    </xf>
    <xf numFmtId="164" fontId="2" fillId="3" borderId="19" xfId="0" applyNumberFormat="1" applyFont="1" applyFill="1" applyBorder="1" applyAlignment="1" applyProtection="1">
      <alignment horizontal="right" vertical="center"/>
      <protection locked="0"/>
    </xf>
    <xf numFmtId="0" fontId="2" fillId="3" borderId="30" xfId="0" applyFont="1" applyFill="1" applyBorder="1" applyAlignment="1" applyProtection="1">
      <alignment vertical="center"/>
      <protection locked="0"/>
    </xf>
    <xf numFmtId="0" fontId="3" fillId="0" borderId="17" xfId="0" applyNumberFormat="1" applyFont="1" applyFill="1" applyBorder="1" applyAlignment="1" applyProtection="1">
      <alignment horizontal="center" vertical="center"/>
    </xf>
    <xf numFmtId="0" fontId="3" fillId="3" borderId="1" xfId="0" applyNumberFormat="1" applyFont="1" applyFill="1" applyBorder="1" applyAlignment="1" applyProtection="1">
      <alignment horizontal="center" vertical="center"/>
      <protection locked="0"/>
    </xf>
    <xf numFmtId="0" fontId="3" fillId="3" borderId="4" xfId="0" applyNumberFormat="1" applyFont="1" applyFill="1" applyBorder="1" applyAlignment="1" applyProtection="1">
      <alignment horizontal="center" vertical="center"/>
      <protection locked="0"/>
    </xf>
    <xf numFmtId="0" fontId="3" fillId="0" borderId="34" xfId="0" applyNumberFormat="1" applyFont="1" applyFill="1" applyBorder="1" applyAlignment="1" applyProtection="1">
      <alignment horizontal="center" vertical="center"/>
    </xf>
    <xf numFmtId="0" fontId="3" fillId="3" borderId="3" xfId="0" applyNumberFormat="1" applyFont="1" applyFill="1" applyBorder="1" applyAlignment="1" applyProtection="1">
      <alignment horizontal="center" vertical="center"/>
      <protection locked="0"/>
    </xf>
    <xf numFmtId="0" fontId="3" fillId="3" borderId="5" xfId="0" applyNumberFormat="1" applyFont="1" applyFill="1" applyBorder="1" applyAlignment="1" applyProtection="1">
      <alignment horizontal="center" vertical="center"/>
      <protection locked="0"/>
    </xf>
    <xf numFmtId="0" fontId="3" fillId="0" borderId="18" xfId="0" applyNumberFormat="1" applyFont="1" applyBorder="1" applyAlignment="1" applyProtection="1">
      <alignment horizontal="center"/>
      <protection locked="0"/>
    </xf>
    <xf numFmtId="0" fontId="3" fillId="3" borderId="31" xfId="2" applyNumberFormat="1" applyFont="1" applyFill="1" applyBorder="1" applyAlignment="1" applyProtection="1">
      <alignment horizontal="center" vertical="center" wrapText="1"/>
      <protection locked="0"/>
    </xf>
    <xf numFmtId="0" fontId="3" fillId="3" borderId="10" xfId="2" applyNumberFormat="1" applyFont="1" applyFill="1" applyBorder="1" applyAlignment="1" applyProtection="1">
      <alignment horizontal="center" vertical="center" wrapText="1"/>
      <protection locked="0"/>
    </xf>
    <xf numFmtId="0" fontId="3" fillId="3" borderId="17" xfId="2" applyNumberFormat="1" applyFont="1" applyFill="1" applyBorder="1" applyAlignment="1" applyProtection="1">
      <alignment horizontal="center" vertical="center" wrapText="1"/>
      <protection locked="0"/>
    </xf>
    <xf numFmtId="0" fontId="3" fillId="0" borderId="36" xfId="0" applyNumberFormat="1" applyFont="1" applyFill="1" applyBorder="1" applyAlignment="1" applyProtection="1">
      <alignment horizontal="center" vertical="center"/>
    </xf>
    <xf numFmtId="0" fontId="3" fillId="3" borderId="10" xfId="0" applyNumberFormat="1" applyFont="1" applyFill="1" applyBorder="1" applyAlignment="1" applyProtection="1">
      <alignment horizontal="center" vertical="center"/>
      <protection locked="0"/>
    </xf>
    <xf numFmtId="0" fontId="3" fillId="3" borderId="17" xfId="0" applyNumberFormat="1" applyFont="1" applyFill="1" applyBorder="1" applyAlignment="1" applyProtection="1">
      <alignment horizontal="center" vertical="center"/>
      <protection locked="0"/>
    </xf>
    <xf numFmtId="0" fontId="3" fillId="3" borderId="39" xfId="0" applyNumberFormat="1" applyFont="1" applyFill="1" applyBorder="1" applyAlignment="1" applyProtection="1">
      <alignment horizontal="center" vertical="center"/>
      <protection locked="0"/>
    </xf>
    <xf numFmtId="0" fontId="3" fillId="3" borderId="31" xfId="0" applyNumberFormat="1" applyFont="1" applyFill="1" applyBorder="1" applyAlignment="1" applyProtection="1">
      <alignment horizontal="center" vertical="center"/>
      <protection locked="0"/>
    </xf>
    <xf numFmtId="0" fontId="3" fillId="3" borderId="32" xfId="2" applyNumberFormat="1" applyFont="1" applyFill="1" applyBorder="1" applyAlignment="1" applyProtection="1">
      <alignment horizontal="center" vertical="center" wrapText="1"/>
      <protection locked="0"/>
    </xf>
    <xf numFmtId="0" fontId="3" fillId="0" borderId="37" xfId="0" applyNumberFormat="1" applyFont="1" applyFill="1" applyBorder="1" applyAlignment="1" applyProtection="1">
      <alignment horizontal="center" vertical="center"/>
    </xf>
    <xf numFmtId="0" fontId="3" fillId="3" borderId="2" xfId="0" applyNumberFormat="1" applyFont="1" applyFill="1" applyBorder="1" applyAlignment="1" applyProtection="1">
      <alignment horizontal="center" vertical="center"/>
      <protection locked="0"/>
    </xf>
    <xf numFmtId="0" fontId="3" fillId="0" borderId="3" xfId="0" applyNumberFormat="1" applyFont="1" applyFill="1" applyBorder="1" applyAlignment="1" applyProtection="1">
      <alignment horizontal="center" vertical="center"/>
    </xf>
    <xf numFmtId="0" fontId="3" fillId="3" borderId="40" xfId="0" applyNumberFormat="1" applyFont="1" applyFill="1" applyBorder="1" applyAlignment="1" applyProtection="1">
      <alignment horizontal="center" vertical="center"/>
      <protection locked="0"/>
    </xf>
    <xf numFmtId="0" fontId="3" fillId="3" borderId="32" xfId="0" applyNumberFormat="1" applyFont="1" applyFill="1" applyBorder="1" applyAlignment="1" applyProtection="1">
      <alignment horizontal="center" vertical="center"/>
      <protection locked="0"/>
    </xf>
    <xf numFmtId="0" fontId="3" fillId="3" borderId="41" xfId="2" applyNumberFormat="1" applyFont="1" applyFill="1" applyBorder="1" applyAlignment="1" applyProtection="1">
      <alignment horizontal="center" vertical="center" wrapText="1"/>
      <protection locked="0"/>
    </xf>
    <xf numFmtId="0" fontId="3" fillId="3" borderId="6" xfId="2" applyNumberFormat="1" applyFont="1" applyFill="1" applyBorder="1" applyAlignment="1" applyProtection="1">
      <alignment horizontal="center" vertical="center" wrapText="1"/>
      <protection locked="0"/>
    </xf>
    <xf numFmtId="0" fontId="3" fillId="3" borderId="23" xfId="2" applyNumberFormat="1" applyFont="1" applyFill="1" applyBorder="1" applyAlignment="1" applyProtection="1">
      <alignment horizontal="center" vertical="center" wrapText="1"/>
      <protection locked="0"/>
    </xf>
    <xf numFmtId="0" fontId="3" fillId="3" borderId="42" xfId="0" applyNumberFormat="1" applyFont="1" applyFill="1" applyBorder="1" applyAlignment="1" applyProtection="1">
      <alignment horizontal="center" vertical="center"/>
      <protection locked="0"/>
    </xf>
    <xf numFmtId="0" fontId="3" fillId="3" borderId="41" xfId="0" applyNumberFormat="1" applyFont="1" applyFill="1" applyBorder="1" applyAlignment="1" applyProtection="1">
      <alignment horizontal="center" vertical="center"/>
      <protection locked="0"/>
    </xf>
    <xf numFmtId="0" fontId="3" fillId="3" borderId="33" xfId="2" applyNumberFormat="1" applyFont="1" applyFill="1" applyBorder="1" applyAlignment="1" applyProtection="1">
      <alignment horizontal="center" vertical="center" wrapText="1"/>
      <protection locked="0"/>
    </xf>
    <xf numFmtId="0" fontId="3" fillId="3" borderId="7" xfId="2" applyNumberFormat="1" applyFont="1" applyFill="1" applyBorder="1" applyAlignment="1" applyProtection="1">
      <alignment horizontal="center" vertical="center" wrapText="1"/>
      <protection locked="0"/>
    </xf>
    <xf numFmtId="0" fontId="3" fillId="3" borderId="4" xfId="2" applyNumberFormat="1" applyFont="1" applyFill="1" applyBorder="1" applyAlignment="1" applyProtection="1">
      <alignment horizontal="center" vertical="center" wrapText="1"/>
      <protection locked="0"/>
    </xf>
    <xf numFmtId="0" fontId="3" fillId="0" borderId="38" xfId="0" applyNumberFormat="1" applyFont="1" applyFill="1" applyBorder="1" applyAlignment="1" applyProtection="1">
      <alignment horizontal="center" vertical="center"/>
    </xf>
    <xf numFmtId="0" fontId="3" fillId="3" borderId="7" xfId="0" applyNumberFormat="1" applyFont="1" applyFill="1" applyBorder="1" applyAlignment="1" applyProtection="1">
      <alignment horizontal="center" vertical="center"/>
      <protection locked="0"/>
    </xf>
    <xf numFmtId="0" fontId="3" fillId="0" borderId="5" xfId="0" applyNumberFormat="1" applyFont="1" applyFill="1" applyBorder="1" applyAlignment="1" applyProtection="1">
      <alignment horizontal="center" vertical="center"/>
    </xf>
    <xf numFmtId="0" fontId="3" fillId="3" borderId="43" xfId="0" applyNumberFormat="1" applyFont="1" applyFill="1" applyBorder="1" applyAlignment="1" applyProtection="1">
      <alignment horizontal="center" vertical="center"/>
      <protection locked="0"/>
    </xf>
    <xf numFmtId="0" fontId="3" fillId="3" borderId="33" xfId="0" applyNumberFormat="1" applyFont="1" applyFill="1" applyBorder="1" applyAlignment="1" applyProtection="1">
      <alignment horizontal="center" vertical="center"/>
      <protection locked="0"/>
    </xf>
    <xf numFmtId="1" fontId="3" fillId="0" borderId="44" xfId="0" applyNumberFormat="1" applyFont="1" applyFill="1" applyBorder="1" applyAlignment="1" applyProtection="1">
      <alignment horizontal="center" vertical="center"/>
    </xf>
    <xf numFmtId="1" fontId="11" fillId="0" borderId="0" xfId="0" applyNumberFormat="1" applyFont="1" applyFill="1" applyBorder="1" applyAlignment="1" applyProtection="1">
      <alignment horizontal="center" vertical="center"/>
    </xf>
    <xf numFmtId="0" fontId="9" fillId="0" borderId="0" xfId="0" applyFont="1" applyAlignment="1">
      <alignment horizontal="left" vertical="top" wrapText="1"/>
    </xf>
    <xf numFmtId="0" fontId="3" fillId="3" borderId="17" xfId="0" applyFont="1" applyFill="1" applyBorder="1" applyAlignment="1" applyProtection="1">
      <alignment horizontal="left"/>
      <protection locked="0"/>
    </xf>
    <xf numFmtId="0" fontId="3" fillId="3" borderId="34" xfId="0" applyFont="1" applyFill="1" applyBorder="1" applyAlignment="1" applyProtection="1">
      <alignment horizontal="left"/>
      <protection locked="0"/>
    </xf>
    <xf numFmtId="0" fontId="3" fillId="3" borderId="4" xfId="0" applyFont="1" applyFill="1" applyBorder="1" applyAlignment="1" applyProtection="1">
      <alignment horizontal="left"/>
      <protection locked="0"/>
    </xf>
    <xf numFmtId="0" fontId="3" fillId="3" borderId="5" xfId="0" applyFont="1" applyFill="1" applyBorder="1" applyAlignment="1" applyProtection="1">
      <alignment horizontal="left"/>
      <protection locked="0"/>
    </xf>
    <xf numFmtId="0" fontId="2" fillId="0" borderId="10" xfId="0" applyFont="1" applyBorder="1" applyAlignment="1" applyProtection="1">
      <alignment horizontal="left"/>
    </xf>
    <xf numFmtId="0" fontId="2" fillId="0" borderId="17" xfId="0" applyFont="1" applyBorder="1" applyAlignment="1" applyProtection="1">
      <alignment horizontal="left"/>
    </xf>
    <xf numFmtId="14" fontId="2" fillId="3" borderId="17" xfId="0" applyNumberFormat="1" applyFont="1" applyFill="1" applyBorder="1" applyAlignment="1" applyProtection="1">
      <alignment horizontal="left"/>
      <protection locked="0"/>
    </xf>
    <xf numFmtId="0" fontId="2" fillId="3" borderId="34" xfId="0" applyFont="1" applyFill="1" applyBorder="1" applyAlignment="1" applyProtection="1">
      <alignment horizontal="left"/>
      <protection locked="0"/>
    </xf>
    <xf numFmtId="0" fontId="2" fillId="0" borderId="7" xfId="0" applyFont="1" applyBorder="1" applyAlignment="1" applyProtection="1">
      <alignment horizontal="left"/>
    </xf>
    <xf numFmtId="0" fontId="2" fillId="0" borderId="4" xfId="0" applyFont="1" applyBorder="1" applyAlignment="1" applyProtection="1">
      <alignment horizontal="left"/>
    </xf>
    <xf numFmtId="14" fontId="2" fillId="3" borderId="4" xfId="0" applyNumberFormat="1" applyFont="1" applyFill="1" applyBorder="1" applyAlignment="1" applyProtection="1">
      <alignment horizontal="left"/>
      <protection locked="0"/>
    </xf>
    <xf numFmtId="0" fontId="2" fillId="3" borderId="5" xfId="0" applyFont="1" applyFill="1" applyBorder="1" applyAlignment="1" applyProtection="1">
      <alignment horizontal="left"/>
      <protection locked="0"/>
    </xf>
    <xf numFmtId="1" fontId="3" fillId="0" borderId="1" xfId="0" applyNumberFormat="1" applyFont="1" applyFill="1" applyBorder="1" applyAlignment="1" applyProtection="1">
      <alignment horizontal="center" vertical="center"/>
    </xf>
    <xf numFmtId="1" fontId="3" fillId="0" borderId="37" xfId="0" applyNumberFormat="1" applyFont="1" applyFill="1" applyBorder="1" applyAlignment="1" applyProtection="1">
      <alignment horizontal="center" vertical="center"/>
    </xf>
    <xf numFmtId="1" fontId="3" fillId="0" borderId="21" xfId="0" applyNumberFormat="1" applyFont="1" applyFill="1" applyBorder="1" applyAlignment="1" applyProtection="1">
      <alignment horizontal="center" vertical="center"/>
    </xf>
    <xf numFmtId="1" fontId="3" fillId="0" borderId="45" xfId="0" applyNumberFormat="1" applyFont="1" applyFill="1" applyBorder="1" applyAlignment="1" applyProtection="1">
      <alignment horizontal="center" vertical="center"/>
    </xf>
    <xf numFmtId="1" fontId="3" fillId="0" borderId="4" xfId="0" applyNumberFormat="1" applyFont="1" applyFill="1" applyBorder="1" applyAlignment="1" applyProtection="1">
      <alignment horizontal="center" vertical="center"/>
    </xf>
    <xf numFmtId="1" fontId="11" fillId="0" borderId="0" xfId="0" applyNumberFormat="1" applyFont="1" applyFill="1" applyBorder="1" applyAlignment="1" applyProtection="1">
      <alignment horizontal="center" vertical="center"/>
    </xf>
    <xf numFmtId="1" fontId="3" fillId="0" borderId="44" xfId="0" applyNumberFormat="1" applyFont="1" applyFill="1" applyBorder="1" applyAlignment="1" applyProtection="1">
      <alignment horizontal="center" vertical="center"/>
    </xf>
    <xf numFmtId="1" fontId="3" fillId="0" borderId="46" xfId="0" applyNumberFormat="1" applyFont="1" applyFill="1" applyBorder="1" applyAlignment="1" applyProtection="1">
      <alignment horizontal="center" vertical="center"/>
    </xf>
    <xf numFmtId="1" fontId="3" fillId="0" borderId="47" xfId="0" applyNumberFormat="1" applyFont="1" applyFill="1" applyBorder="1" applyAlignment="1" applyProtection="1">
      <alignment horizontal="center" vertical="center"/>
    </xf>
    <xf numFmtId="1" fontId="3" fillId="0" borderId="48" xfId="0" applyNumberFormat="1" applyFont="1" applyFill="1" applyBorder="1" applyAlignment="1" applyProtection="1">
      <alignment horizontal="center" vertical="center"/>
    </xf>
    <xf numFmtId="0" fontId="5" fillId="0" borderId="49" xfId="0" applyFont="1" applyBorder="1" applyAlignment="1" applyProtection="1">
      <alignment horizontal="center"/>
    </xf>
    <xf numFmtId="0" fontId="5" fillId="0" borderId="11" xfId="0" applyFont="1" applyBorder="1" applyAlignment="1" applyProtection="1">
      <alignment horizontal="center"/>
    </xf>
    <xf numFmtId="0" fontId="5" fillId="0" borderId="20" xfId="0" applyFont="1" applyBorder="1" applyAlignment="1" applyProtection="1">
      <alignment horizontal="center"/>
    </xf>
    <xf numFmtId="0" fontId="2" fillId="0" borderId="2" xfId="0" applyFont="1" applyFill="1" applyBorder="1" applyAlignment="1" applyProtection="1">
      <alignment horizontal="center" vertical="center"/>
    </xf>
    <xf numFmtId="0" fontId="2" fillId="0" borderId="1" xfId="0" applyFont="1" applyFill="1" applyBorder="1" applyAlignment="1" applyProtection="1">
      <alignment horizontal="center" vertical="center"/>
    </xf>
    <xf numFmtId="0" fontId="2" fillId="0" borderId="2" xfId="0" applyFont="1" applyFill="1" applyBorder="1" applyAlignment="1" applyProtection="1">
      <alignment horizontal="center" vertical="center" wrapText="1"/>
    </xf>
    <xf numFmtId="0" fontId="2" fillId="0" borderId="1" xfId="0" applyFont="1" applyFill="1" applyBorder="1" applyAlignment="1" applyProtection="1">
      <alignment horizontal="center" vertical="center" wrapText="1"/>
    </xf>
    <xf numFmtId="0" fontId="5" fillId="0" borderId="10" xfId="0" applyFont="1" applyFill="1" applyBorder="1" applyAlignment="1" applyProtection="1">
      <alignment horizontal="center"/>
    </xf>
    <xf numFmtId="0" fontId="5" fillId="0" borderId="17" xfId="0" applyFont="1" applyFill="1" applyBorder="1" applyAlignment="1" applyProtection="1">
      <alignment horizontal="center"/>
    </xf>
    <xf numFmtId="0" fontId="5" fillId="0" borderId="34" xfId="0" applyFont="1" applyFill="1" applyBorder="1" applyAlignment="1" applyProtection="1">
      <alignment horizontal="center"/>
    </xf>
    <xf numFmtId="0" fontId="2" fillId="0" borderId="50" xfId="0" applyFont="1" applyFill="1" applyBorder="1" applyAlignment="1" applyProtection="1">
      <alignment horizontal="center" vertical="center" wrapText="1"/>
    </xf>
    <xf numFmtId="0" fontId="2" fillId="0" borderId="51" xfId="0" applyFont="1" applyFill="1" applyBorder="1" applyAlignment="1" applyProtection="1">
      <alignment horizontal="center" vertical="center" wrapText="1"/>
    </xf>
    <xf numFmtId="0" fontId="4" fillId="0" borderId="8" xfId="0" applyFont="1" applyBorder="1" applyAlignment="1" applyProtection="1">
      <alignment horizontal="center"/>
    </xf>
    <xf numFmtId="0" fontId="4" fillId="0" borderId="19" xfId="0" applyFont="1" applyBorder="1" applyAlignment="1" applyProtection="1">
      <alignment horizontal="center"/>
    </xf>
    <xf numFmtId="0" fontId="4" fillId="0" borderId="30" xfId="0" applyFont="1" applyBorder="1" applyAlignment="1" applyProtection="1">
      <alignment horizontal="center"/>
    </xf>
    <xf numFmtId="0" fontId="4" fillId="0" borderId="1" xfId="0" applyFont="1" applyFill="1" applyBorder="1" applyAlignment="1" applyProtection="1">
      <alignment horizontal="center"/>
    </xf>
    <xf numFmtId="1" fontId="3" fillId="0" borderId="3" xfId="0" applyNumberFormat="1" applyFont="1" applyFill="1" applyBorder="1" applyAlignment="1" applyProtection="1">
      <alignment horizontal="center" vertical="center"/>
    </xf>
    <xf numFmtId="0" fontId="2" fillId="0" borderId="6" xfId="0" applyFont="1" applyFill="1" applyBorder="1" applyAlignment="1" applyProtection="1">
      <alignment horizontal="left" vertical="center"/>
    </xf>
    <xf numFmtId="0" fontId="2" fillId="0" borderId="1" xfId="0" applyFont="1" applyFill="1" applyBorder="1" applyAlignment="1" applyProtection="1">
      <alignment horizontal="left" vertical="center"/>
    </xf>
    <xf numFmtId="0" fontId="2" fillId="0" borderId="2" xfId="0" applyFont="1" applyFill="1" applyBorder="1" applyAlignment="1" applyProtection="1">
      <alignment horizontal="left" vertical="center"/>
    </xf>
    <xf numFmtId="0" fontId="2" fillId="0" borderId="10" xfId="0" applyFont="1" applyBorder="1" applyAlignment="1" applyProtection="1">
      <alignment horizontal="left"/>
      <protection locked="0"/>
    </xf>
    <xf numFmtId="0" fontId="2" fillId="0" borderId="17" xfId="0" applyFont="1" applyBorder="1" applyAlignment="1" applyProtection="1">
      <alignment horizontal="left"/>
      <protection locked="0"/>
    </xf>
    <xf numFmtId="0" fontId="2" fillId="0" borderId="7" xfId="0" applyFont="1" applyBorder="1" applyAlignment="1" applyProtection="1">
      <alignment horizontal="left"/>
      <protection locked="0"/>
    </xf>
    <xf numFmtId="0" fontId="2" fillId="0" borderId="4" xfId="0" applyFont="1" applyBorder="1" applyAlignment="1" applyProtection="1">
      <alignment horizontal="left"/>
      <protection locked="0"/>
    </xf>
    <xf numFmtId="0" fontId="3" fillId="0" borderId="17" xfId="0" applyFont="1" applyBorder="1" applyAlignment="1" applyProtection="1">
      <alignment horizontal="left"/>
    </xf>
    <xf numFmtId="0" fontId="3" fillId="0" borderId="34" xfId="0" applyFont="1" applyBorder="1" applyAlignment="1" applyProtection="1">
      <alignment horizontal="left"/>
    </xf>
    <xf numFmtId="14" fontId="3" fillId="0" borderId="17" xfId="0" applyNumberFormat="1" applyFont="1" applyBorder="1" applyAlignment="1" applyProtection="1">
      <alignment horizontal="left"/>
    </xf>
    <xf numFmtId="14" fontId="3" fillId="0" borderId="34" xfId="0" applyNumberFormat="1" applyFont="1" applyBorder="1" applyAlignment="1" applyProtection="1">
      <alignment horizontal="left"/>
    </xf>
    <xf numFmtId="0" fontId="3" fillId="0" borderId="4" xfId="0" applyFont="1" applyBorder="1" applyAlignment="1" applyProtection="1">
      <alignment horizontal="left"/>
    </xf>
    <xf numFmtId="0" fontId="3" fillId="0" borderId="5" xfId="0" applyFont="1" applyBorder="1" applyAlignment="1" applyProtection="1">
      <alignment horizontal="left"/>
    </xf>
    <xf numFmtId="14" fontId="3" fillId="0" borderId="4" xfId="0" applyNumberFormat="1" applyFont="1" applyBorder="1" applyAlignment="1" applyProtection="1">
      <alignment horizontal="left"/>
    </xf>
    <xf numFmtId="14" fontId="3" fillId="0" borderId="5" xfId="0" applyNumberFormat="1" applyFont="1" applyBorder="1" applyAlignment="1" applyProtection="1">
      <alignment horizontal="left"/>
    </xf>
    <xf numFmtId="0" fontId="2" fillId="0" borderId="52" xfId="0" applyFont="1" applyFill="1" applyBorder="1" applyAlignment="1" applyProtection="1">
      <alignment horizontal="center" wrapText="1"/>
      <protection locked="0"/>
    </xf>
    <xf numFmtId="0" fontId="2" fillId="0" borderId="45" xfId="0" applyFont="1" applyFill="1" applyBorder="1" applyAlignment="1" applyProtection="1">
      <alignment horizontal="center" wrapText="1"/>
      <protection locked="0"/>
    </xf>
    <xf numFmtId="0" fontId="2" fillId="0" borderId="53" xfId="0" applyFont="1" applyFill="1" applyBorder="1" applyAlignment="1" applyProtection="1">
      <alignment horizontal="center" wrapText="1"/>
      <protection locked="0"/>
    </xf>
    <xf numFmtId="0" fontId="2" fillId="0" borderId="34" xfId="0" applyFont="1" applyFill="1" applyBorder="1" applyAlignment="1" applyProtection="1">
      <alignment horizontal="center" wrapText="1"/>
      <protection locked="0"/>
    </xf>
    <xf numFmtId="0" fontId="2" fillId="0" borderId="3" xfId="0" applyFont="1" applyFill="1" applyBorder="1" applyAlignment="1" applyProtection="1">
      <alignment horizontal="center" wrapText="1"/>
      <protection locked="0"/>
    </xf>
    <xf numFmtId="0" fontId="2" fillId="0" borderId="25" xfId="0" applyFont="1" applyFill="1" applyBorder="1" applyAlignment="1" applyProtection="1">
      <alignment horizontal="center" wrapText="1"/>
      <protection locked="0"/>
    </xf>
    <xf numFmtId="0" fontId="5" fillId="0" borderId="17" xfId="0" applyFont="1" applyBorder="1" applyAlignment="1" applyProtection="1">
      <alignment horizontal="center"/>
      <protection locked="0"/>
    </xf>
    <xf numFmtId="0" fontId="7" fillId="0" borderId="1" xfId="0" applyFont="1" applyBorder="1" applyAlignment="1" applyProtection="1">
      <alignment horizontal="center" vertical="center" wrapText="1"/>
      <protection locked="0"/>
    </xf>
    <xf numFmtId="0" fontId="7" fillId="0" borderId="2" xfId="0" applyFont="1" applyBorder="1" applyAlignment="1" applyProtection="1">
      <alignment horizontal="center" vertical="center" wrapText="1"/>
      <protection locked="0"/>
    </xf>
    <xf numFmtId="0" fontId="5" fillId="0" borderId="49" xfId="0" applyFont="1" applyBorder="1" applyAlignment="1" applyProtection="1">
      <alignment horizontal="center"/>
      <protection locked="0"/>
    </xf>
    <xf numFmtId="0" fontId="5" fillId="0" borderId="11" xfId="0" applyFont="1" applyBorder="1" applyAlignment="1" applyProtection="1">
      <alignment horizontal="center"/>
      <protection locked="0"/>
    </xf>
    <xf numFmtId="0" fontId="5" fillId="0" borderId="35" xfId="0" applyFont="1" applyBorder="1" applyAlignment="1" applyProtection="1">
      <alignment horizontal="center"/>
      <protection locked="0"/>
    </xf>
    <xf numFmtId="0" fontId="5" fillId="0" borderId="34" xfId="0" applyFont="1" applyBorder="1" applyAlignment="1" applyProtection="1">
      <alignment horizontal="center"/>
      <protection locked="0"/>
    </xf>
    <xf numFmtId="0" fontId="7" fillId="0" borderId="3" xfId="0" applyFont="1" applyBorder="1" applyAlignment="1" applyProtection="1">
      <alignment horizontal="center" vertical="center" wrapText="1"/>
      <protection locked="0"/>
    </xf>
    <xf numFmtId="0" fontId="5" fillId="0" borderId="10" xfId="0" applyFont="1" applyBorder="1" applyAlignment="1" applyProtection="1">
      <alignment horizontal="center"/>
      <protection locked="0"/>
    </xf>
    <xf numFmtId="0" fontId="2" fillId="0" borderId="31" xfId="0" applyFont="1" applyFill="1" applyBorder="1" applyAlignment="1" applyProtection="1">
      <alignment horizontal="center" wrapText="1"/>
      <protection locked="0"/>
    </xf>
    <xf numFmtId="0" fontId="2" fillId="0" borderId="32" xfId="0" applyFont="1" applyFill="1" applyBorder="1" applyAlignment="1" applyProtection="1">
      <alignment horizontal="center" wrapText="1"/>
      <protection locked="0"/>
    </xf>
    <xf numFmtId="0" fontId="2" fillId="0" borderId="41" xfId="0" applyFont="1" applyFill="1" applyBorder="1" applyAlignment="1" applyProtection="1">
      <alignment horizontal="center" wrapText="1"/>
      <protection locked="0"/>
    </xf>
  </cellXfs>
  <cellStyles count="3">
    <cellStyle name="Comma" xfId="1" builtinId="3"/>
    <cellStyle name="Normal" xfId="0" builtinId="0"/>
    <cellStyle name="Normal_Tables" xfId="2"/>
  </cellStyles>
  <dxfs count="672">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EAEAEA"/>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CC"/>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'Well 1'!$A$1:$C$1</c:f>
          <c:strCache>
            <c:ptCount val="3"/>
            <c:pt idx="0">
              <c:v>Monitoring Well</c:v>
            </c:pt>
            <c:pt idx="2">
              <c:v>0</c:v>
            </c:pt>
          </c:strCache>
        </c:strRef>
      </c:tx>
      <c:layout>
        <c:manualLayout>
          <c:xMode val="edge"/>
          <c:yMode val="edge"/>
          <c:x val="0.44287976174939458"/>
          <c:y val="1.5855330680264658E-2"/>
        </c:manualLayout>
      </c:layout>
      <c:overlay val="0"/>
      <c:spPr>
        <a:noFill/>
        <a:ln w="25400">
          <a:noFill/>
        </a:ln>
      </c:spPr>
      <c:txPr>
        <a:bodyPr/>
        <a:lstStyle/>
        <a:p>
          <a:pPr>
            <a:defRPr sz="1000" b="1" i="0" u="none" strike="noStrike" baseline="0">
              <a:solidFill>
                <a:srgbClr val="000000"/>
              </a:solidFill>
              <a:latin typeface="Arial"/>
              <a:ea typeface="Arial"/>
              <a:cs typeface="Arial"/>
            </a:defRPr>
          </a:pPr>
          <a:endParaRPr lang="en-US"/>
        </a:p>
      </c:txPr>
    </c:title>
    <c:autoTitleDeleted val="0"/>
    <c:plotArea>
      <c:layout>
        <c:manualLayout>
          <c:layoutTarget val="inner"/>
          <c:xMode val="edge"/>
          <c:yMode val="edge"/>
          <c:x val="6.9706037669424403E-2"/>
          <c:y val="0.10872027180067952"/>
          <c:w val="0.78718535469107553"/>
          <c:h val="0.75424688561721409"/>
        </c:manualLayout>
      </c:layout>
      <c:scatterChart>
        <c:scatterStyle val="smoothMarker"/>
        <c:varyColors val="0"/>
        <c:ser>
          <c:idx val="7"/>
          <c:order val="4"/>
          <c:tx>
            <c:v>Cleanup Time</c:v>
          </c:tx>
          <c:spPr>
            <a:ln w="12700">
              <a:solidFill>
                <a:srgbClr val="0000FF"/>
              </a:solidFill>
              <a:prstDash val="solid"/>
            </a:ln>
          </c:spPr>
          <c:marker>
            <c:symbol val="none"/>
          </c:marker>
          <c:xVal>
            <c:numRef>
              <c:f>'Well 1'!$C$34:$C$35</c:f>
              <c:numCache>
                <c:formatCode>General</c:formatCode>
                <c:ptCount val="2"/>
                <c:pt idx="0">
                  <c:v>0</c:v>
                </c:pt>
                <c:pt idx="1">
                  <c:v>0</c:v>
                </c:pt>
              </c:numCache>
            </c:numRef>
          </c:xVal>
          <c:yVal>
            <c:numRef>
              <c:f>'Well 1'!$E$34:$E$35</c:f>
              <c:numCache>
                <c:formatCode>#,##0</c:formatCode>
                <c:ptCount val="2"/>
                <c:pt idx="0" formatCode="General">
                  <c:v>0</c:v>
                </c:pt>
                <c:pt idx="1">
                  <c:v>0</c:v>
                </c:pt>
              </c:numCache>
            </c:numRef>
          </c:yVal>
          <c:smooth val="1"/>
          <c:extLst>
            <c:ext xmlns:c16="http://schemas.microsoft.com/office/drawing/2014/chart" uri="{C3380CC4-5D6E-409C-BE32-E72D297353CC}">
              <c16:uniqueId val="{00000000-F5AD-4BEE-B767-6417017E6CF9}"/>
            </c:ext>
          </c:extLst>
        </c:ser>
        <c:dLbls>
          <c:showLegendKey val="0"/>
          <c:showVal val="0"/>
          <c:showCatName val="0"/>
          <c:showSerName val="0"/>
          <c:showPercent val="0"/>
          <c:showBubbleSize val="0"/>
        </c:dLbls>
        <c:axId val="324391712"/>
        <c:axId val="1"/>
      </c:scatterChart>
      <c:scatterChart>
        <c:scatterStyle val="lineMarker"/>
        <c:varyColors val="0"/>
        <c:ser>
          <c:idx val="0"/>
          <c:order val="0"/>
          <c:tx>
            <c:strRef>
              <c:f>'Well 1'!$E$5:$F$5</c:f>
              <c:strCache>
                <c:ptCount val="1"/>
                <c:pt idx="0">
                  <c:v>Benzene</c:v>
                </c:pt>
              </c:strCache>
            </c:strRef>
          </c:tx>
          <c:spPr>
            <a:ln w="25400">
              <a:solidFill>
                <a:srgbClr val="000080"/>
              </a:solidFill>
              <a:prstDash val="sysDash"/>
            </a:ln>
          </c:spPr>
          <c:marker>
            <c:symbol val="diamond"/>
            <c:size val="5"/>
            <c:spPr>
              <a:solidFill>
                <a:srgbClr val="000080"/>
              </a:solidFill>
              <a:ln>
                <a:solidFill>
                  <a:srgbClr val="000080"/>
                </a:solidFill>
                <a:prstDash val="solid"/>
              </a:ln>
            </c:spPr>
          </c:marker>
          <c:xVal>
            <c:numRef>
              <c:f>'Well 1'!$A$7:$A$23</c:f>
              <c:numCache>
                <c:formatCode>#,##0.00_);\(#,##0.00\)</c:formatCode>
                <c:ptCount val="17"/>
                <c:pt idx="0">
                  <c:v>0</c:v>
                </c:pt>
                <c:pt idx="1">
                  <c:v>0.25</c:v>
                </c:pt>
                <c:pt idx="2">
                  <c:v>0.5</c:v>
                </c:pt>
                <c:pt idx="3">
                  <c:v>0.75</c:v>
                </c:pt>
                <c:pt idx="4">
                  <c:v>1</c:v>
                </c:pt>
                <c:pt idx="5">
                  <c:v>1.25</c:v>
                </c:pt>
                <c:pt idx="6">
                  <c:v>1.5</c:v>
                </c:pt>
                <c:pt idx="7">
                  <c:v>1.75</c:v>
                </c:pt>
                <c:pt idx="8">
                  <c:v>2</c:v>
                </c:pt>
                <c:pt idx="9">
                  <c:v>2.25</c:v>
                </c:pt>
                <c:pt idx="10">
                  <c:v>2.5</c:v>
                </c:pt>
                <c:pt idx="11">
                  <c:v>2.75</c:v>
                </c:pt>
                <c:pt idx="12">
                  <c:v>3</c:v>
                </c:pt>
                <c:pt idx="13">
                  <c:v>3.25</c:v>
                </c:pt>
                <c:pt idx="14">
                  <c:v>3.5</c:v>
                </c:pt>
                <c:pt idx="15">
                  <c:v>3.75</c:v>
                </c:pt>
                <c:pt idx="16">
                  <c:v>4</c:v>
                </c:pt>
              </c:numCache>
            </c:numRef>
          </c:xVal>
          <c:yVal>
            <c:numRef>
              <c:f>'Well 1'!$E$7:$E$23</c:f>
              <c:numCache>
                <c:formatCode>0</c:formatCode>
                <c:ptCount val="17"/>
                <c:pt idx="0" formatCode="#,##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numCache>
            </c:numRef>
          </c:yVal>
          <c:smooth val="0"/>
          <c:extLst>
            <c:ext xmlns:c16="http://schemas.microsoft.com/office/drawing/2014/chart" uri="{C3380CC4-5D6E-409C-BE32-E72D297353CC}">
              <c16:uniqueId val="{00000001-F5AD-4BEE-B767-6417017E6CF9}"/>
            </c:ext>
          </c:extLst>
        </c:ser>
        <c:ser>
          <c:idx val="1"/>
          <c:order val="1"/>
          <c:tx>
            <c:v>TEX</c:v>
          </c:tx>
          <c:spPr>
            <a:ln w="25400">
              <a:solidFill>
                <a:srgbClr val="FF00FF"/>
              </a:solidFill>
              <a:prstDash val="sysDash"/>
            </a:ln>
          </c:spPr>
          <c:marker>
            <c:symbol val="square"/>
            <c:size val="5"/>
            <c:spPr>
              <a:solidFill>
                <a:srgbClr val="FF00FF"/>
              </a:solidFill>
              <a:ln>
                <a:solidFill>
                  <a:srgbClr val="FF00FF"/>
                </a:solidFill>
                <a:prstDash val="solid"/>
              </a:ln>
            </c:spPr>
          </c:marker>
          <c:xVal>
            <c:numRef>
              <c:f>'Well 1'!$A$7:$A$23</c:f>
              <c:numCache>
                <c:formatCode>#,##0.00_);\(#,##0.00\)</c:formatCode>
                <c:ptCount val="17"/>
                <c:pt idx="0">
                  <c:v>0</c:v>
                </c:pt>
                <c:pt idx="1">
                  <c:v>0.25</c:v>
                </c:pt>
                <c:pt idx="2">
                  <c:v>0.5</c:v>
                </c:pt>
                <c:pt idx="3">
                  <c:v>0.75</c:v>
                </c:pt>
                <c:pt idx="4">
                  <c:v>1</c:v>
                </c:pt>
                <c:pt idx="5">
                  <c:v>1.25</c:v>
                </c:pt>
                <c:pt idx="6">
                  <c:v>1.5</c:v>
                </c:pt>
                <c:pt idx="7">
                  <c:v>1.75</c:v>
                </c:pt>
                <c:pt idx="8">
                  <c:v>2</c:v>
                </c:pt>
                <c:pt idx="9">
                  <c:v>2.25</c:v>
                </c:pt>
                <c:pt idx="10">
                  <c:v>2.5</c:v>
                </c:pt>
                <c:pt idx="11">
                  <c:v>2.75</c:v>
                </c:pt>
                <c:pt idx="12">
                  <c:v>3</c:v>
                </c:pt>
                <c:pt idx="13">
                  <c:v>3.25</c:v>
                </c:pt>
                <c:pt idx="14">
                  <c:v>3.5</c:v>
                </c:pt>
                <c:pt idx="15">
                  <c:v>3.75</c:v>
                </c:pt>
                <c:pt idx="16">
                  <c:v>4</c:v>
                </c:pt>
              </c:numCache>
            </c:numRef>
          </c:xVal>
          <c:yVal>
            <c:numRef>
              <c:f>'Well 1'!$G$7:$G$23</c:f>
              <c:numCache>
                <c:formatCode>0</c:formatCode>
                <c:ptCount val="17"/>
                <c:pt idx="0" formatCode="#,##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numCache>
            </c:numRef>
          </c:yVal>
          <c:smooth val="0"/>
          <c:extLst>
            <c:ext xmlns:c16="http://schemas.microsoft.com/office/drawing/2014/chart" uri="{C3380CC4-5D6E-409C-BE32-E72D297353CC}">
              <c16:uniqueId val="{00000002-F5AD-4BEE-B767-6417017E6CF9}"/>
            </c:ext>
          </c:extLst>
        </c:ser>
        <c:ser>
          <c:idx val="2"/>
          <c:order val="2"/>
          <c:tx>
            <c:strRef>
              <c:f>'Well 1'!$I$5:$J$5</c:f>
              <c:strCache>
                <c:ptCount val="1"/>
                <c:pt idx="0">
                  <c:v>Naphthalenes</c:v>
                </c:pt>
              </c:strCache>
            </c:strRef>
          </c:tx>
          <c:spPr>
            <a:ln w="25400">
              <a:solidFill>
                <a:schemeClr val="accent6"/>
              </a:solidFill>
              <a:prstDash val="sysDash"/>
            </a:ln>
          </c:spPr>
          <c:marker>
            <c:symbol val="triangle"/>
            <c:size val="5"/>
            <c:spPr>
              <a:solidFill>
                <a:srgbClr val="F79646"/>
              </a:solidFill>
              <a:ln>
                <a:solidFill>
                  <a:srgbClr val="FF9900"/>
                </a:solidFill>
                <a:prstDash val="solid"/>
              </a:ln>
            </c:spPr>
          </c:marker>
          <c:xVal>
            <c:numRef>
              <c:f>'Well 1'!$A$7:$A$23</c:f>
              <c:numCache>
                <c:formatCode>#,##0.00_);\(#,##0.00\)</c:formatCode>
                <c:ptCount val="17"/>
                <c:pt idx="0">
                  <c:v>0</c:v>
                </c:pt>
                <c:pt idx="1">
                  <c:v>0.25</c:v>
                </c:pt>
                <c:pt idx="2">
                  <c:v>0.5</c:v>
                </c:pt>
                <c:pt idx="3">
                  <c:v>0.75</c:v>
                </c:pt>
                <c:pt idx="4">
                  <c:v>1</c:v>
                </c:pt>
                <c:pt idx="5">
                  <c:v>1.25</c:v>
                </c:pt>
                <c:pt idx="6">
                  <c:v>1.5</c:v>
                </c:pt>
                <c:pt idx="7">
                  <c:v>1.75</c:v>
                </c:pt>
                <c:pt idx="8">
                  <c:v>2</c:v>
                </c:pt>
                <c:pt idx="9">
                  <c:v>2.25</c:v>
                </c:pt>
                <c:pt idx="10">
                  <c:v>2.5</c:v>
                </c:pt>
                <c:pt idx="11">
                  <c:v>2.75</c:v>
                </c:pt>
                <c:pt idx="12">
                  <c:v>3</c:v>
                </c:pt>
                <c:pt idx="13">
                  <c:v>3.25</c:v>
                </c:pt>
                <c:pt idx="14">
                  <c:v>3.5</c:v>
                </c:pt>
                <c:pt idx="15">
                  <c:v>3.75</c:v>
                </c:pt>
                <c:pt idx="16">
                  <c:v>4</c:v>
                </c:pt>
              </c:numCache>
            </c:numRef>
          </c:xVal>
          <c:yVal>
            <c:numRef>
              <c:f>'Well 1'!$I$7:$I$23</c:f>
              <c:numCache>
                <c:formatCode>0</c:formatCode>
                <c:ptCount val="17"/>
                <c:pt idx="0" formatCode="#,##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numCache>
            </c:numRef>
          </c:yVal>
          <c:smooth val="0"/>
          <c:extLst>
            <c:ext xmlns:c16="http://schemas.microsoft.com/office/drawing/2014/chart" uri="{C3380CC4-5D6E-409C-BE32-E72D297353CC}">
              <c16:uniqueId val="{00000003-F5AD-4BEE-B767-6417017E6CF9}"/>
            </c:ext>
          </c:extLst>
        </c:ser>
        <c:ser>
          <c:idx val="3"/>
          <c:order val="3"/>
          <c:tx>
            <c:strRef>
              <c:f>'Well 1'!$K$5:$L$5</c:f>
              <c:strCache>
                <c:ptCount val="1"/>
                <c:pt idx="0">
                  <c:v>MTBE</c:v>
                </c:pt>
              </c:strCache>
            </c:strRef>
          </c:tx>
          <c:spPr>
            <a:ln w="25400">
              <a:solidFill>
                <a:srgbClr val="00B050"/>
              </a:solidFill>
              <a:prstDash val="sysDash"/>
            </a:ln>
          </c:spPr>
          <c:marker>
            <c:symbol val="x"/>
            <c:size val="5"/>
            <c:spPr>
              <a:noFill/>
              <a:ln>
                <a:solidFill>
                  <a:srgbClr val="00B050"/>
                </a:solidFill>
                <a:prstDash val="solid"/>
              </a:ln>
            </c:spPr>
          </c:marker>
          <c:xVal>
            <c:numRef>
              <c:f>'Well 1'!$A$7:$A$23</c:f>
              <c:numCache>
                <c:formatCode>#,##0.00_);\(#,##0.00\)</c:formatCode>
                <c:ptCount val="17"/>
                <c:pt idx="0">
                  <c:v>0</c:v>
                </c:pt>
                <c:pt idx="1">
                  <c:v>0.25</c:v>
                </c:pt>
                <c:pt idx="2">
                  <c:v>0.5</c:v>
                </c:pt>
                <c:pt idx="3">
                  <c:v>0.75</c:v>
                </c:pt>
                <c:pt idx="4">
                  <c:v>1</c:v>
                </c:pt>
                <c:pt idx="5">
                  <c:v>1.25</c:v>
                </c:pt>
                <c:pt idx="6">
                  <c:v>1.5</c:v>
                </c:pt>
                <c:pt idx="7">
                  <c:v>1.75</c:v>
                </c:pt>
                <c:pt idx="8">
                  <c:v>2</c:v>
                </c:pt>
                <c:pt idx="9">
                  <c:v>2.25</c:v>
                </c:pt>
                <c:pt idx="10">
                  <c:v>2.5</c:v>
                </c:pt>
                <c:pt idx="11">
                  <c:v>2.75</c:v>
                </c:pt>
                <c:pt idx="12">
                  <c:v>3</c:v>
                </c:pt>
                <c:pt idx="13">
                  <c:v>3.25</c:v>
                </c:pt>
                <c:pt idx="14">
                  <c:v>3.5</c:v>
                </c:pt>
                <c:pt idx="15">
                  <c:v>3.75</c:v>
                </c:pt>
                <c:pt idx="16">
                  <c:v>4</c:v>
                </c:pt>
              </c:numCache>
            </c:numRef>
          </c:xVal>
          <c:yVal>
            <c:numRef>
              <c:f>'Well 1'!$K$7:$K$23</c:f>
              <c:numCache>
                <c:formatCode>0</c:formatCode>
                <c:ptCount val="17"/>
                <c:pt idx="0" formatCode="#,##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numCache>
            </c:numRef>
          </c:yVal>
          <c:smooth val="0"/>
          <c:extLst>
            <c:ext xmlns:c16="http://schemas.microsoft.com/office/drawing/2014/chart" uri="{C3380CC4-5D6E-409C-BE32-E72D297353CC}">
              <c16:uniqueId val="{00000004-F5AD-4BEE-B767-6417017E6CF9}"/>
            </c:ext>
          </c:extLst>
        </c:ser>
        <c:ser>
          <c:idx val="8"/>
          <c:order val="5"/>
          <c:tx>
            <c:v>Benzene Actual</c:v>
          </c:tx>
          <c:spPr>
            <a:ln w="12700">
              <a:solidFill>
                <a:srgbClr val="000080"/>
              </a:solidFill>
              <a:prstDash val="solid"/>
            </a:ln>
          </c:spPr>
          <c:marker>
            <c:symbol val="diamond"/>
            <c:size val="5"/>
            <c:spPr>
              <a:solidFill>
                <a:srgbClr val="000080"/>
              </a:solidFill>
              <a:ln>
                <a:solidFill>
                  <a:srgbClr val="000080"/>
                </a:solidFill>
                <a:prstDash val="solid"/>
              </a:ln>
            </c:spPr>
          </c:marker>
          <c:xVal>
            <c:numRef>
              <c:f>'Well 1'!$D$7:$D$23</c:f>
              <c:numCache>
                <c:formatCode>#,##0.00_);\(#,##0.00\)</c:formatCode>
                <c:ptCount val="17"/>
                <c:pt idx="0">
                  <c:v>0</c:v>
                </c:pt>
                <c:pt idx="1">
                  <c:v>0.25</c:v>
                </c:pt>
                <c:pt idx="2">
                  <c:v>0.5</c:v>
                </c:pt>
                <c:pt idx="3">
                  <c:v>0.75</c:v>
                </c:pt>
                <c:pt idx="4">
                  <c:v>1</c:v>
                </c:pt>
                <c:pt idx="5">
                  <c:v>1.25</c:v>
                </c:pt>
                <c:pt idx="6">
                  <c:v>1.5</c:v>
                </c:pt>
                <c:pt idx="7">
                  <c:v>1.75</c:v>
                </c:pt>
                <c:pt idx="8">
                  <c:v>2</c:v>
                </c:pt>
                <c:pt idx="9">
                  <c:v>2.25</c:v>
                </c:pt>
                <c:pt idx="10">
                  <c:v>2.5</c:v>
                </c:pt>
                <c:pt idx="11">
                  <c:v>2.75</c:v>
                </c:pt>
                <c:pt idx="12">
                  <c:v>3</c:v>
                </c:pt>
                <c:pt idx="13">
                  <c:v>3.25</c:v>
                </c:pt>
                <c:pt idx="14">
                  <c:v>3.5</c:v>
                </c:pt>
                <c:pt idx="15">
                  <c:v>3.75</c:v>
                </c:pt>
                <c:pt idx="16">
                  <c:v>4</c:v>
                </c:pt>
              </c:numCache>
            </c:numRef>
          </c:xVal>
          <c:yVal>
            <c:numRef>
              <c:f>'Well 1'!$F$7:$F$23</c:f>
              <c:numCache>
                <c:formatCode>General</c:formatCode>
                <c:ptCount val="17"/>
                <c:pt idx="0">
                  <c:v>0</c:v>
                </c:pt>
              </c:numCache>
            </c:numRef>
          </c:yVal>
          <c:smooth val="0"/>
          <c:extLst>
            <c:ext xmlns:c16="http://schemas.microsoft.com/office/drawing/2014/chart" uri="{C3380CC4-5D6E-409C-BE32-E72D297353CC}">
              <c16:uniqueId val="{00000005-F5AD-4BEE-B767-6417017E6CF9}"/>
            </c:ext>
          </c:extLst>
        </c:ser>
        <c:ser>
          <c:idx val="9"/>
          <c:order val="6"/>
          <c:tx>
            <c:v>TEX Actual</c:v>
          </c:tx>
          <c:spPr>
            <a:ln w="12700">
              <a:solidFill>
                <a:srgbClr val="FF00FF"/>
              </a:solidFill>
              <a:prstDash val="solid"/>
            </a:ln>
          </c:spPr>
          <c:marker>
            <c:symbol val="square"/>
            <c:size val="5"/>
            <c:spPr>
              <a:solidFill>
                <a:srgbClr val="FF00FF"/>
              </a:solidFill>
              <a:ln>
                <a:solidFill>
                  <a:srgbClr val="FF00FF"/>
                </a:solidFill>
                <a:prstDash val="solid"/>
              </a:ln>
            </c:spPr>
          </c:marker>
          <c:xVal>
            <c:numRef>
              <c:f>'Well 1'!$D$7:$D$23</c:f>
              <c:numCache>
                <c:formatCode>#,##0.00_);\(#,##0.00\)</c:formatCode>
                <c:ptCount val="17"/>
                <c:pt idx="0">
                  <c:v>0</c:v>
                </c:pt>
                <c:pt idx="1">
                  <c:v>0.25</c:v>
                </c:pt>
                <c:pt idx="2">
                  <c:v>0.5</c:v>
                </c:pt>
                <c:pt idx="3">
                  <c:v>0.75</c:v>
                </c:pt>
                <c:pt idx="4">
                  <c:v>1</c:v>
                </c:pt>
                <c:pt idx="5">
                  <c:v>1.25</c:v>
                </c:pt>
                <c:pt idx="6">
                  <c:v>1.5</c:v>
                </c:pt>
                <c:pt idx="7">
                  <c:v>1.75</c:v>
                </c:pt>
                <c:pt idx="8">
                  <c:v>2</c:v>
                </c:pt>
                <c:pt idx="9">
                  <c:v>2.25</c:v>
                </c:pt>
                <c:pt idx="10">
                  <c:v>2.5</c:v>
                </c:pt>
                <c:pt idx="11">
                  <c:v>2.75</c:v>
                </c:pt>
                <c:pt idx="12">
                  <c:v>3</c:v>
                </c:pt>
                <c:pt idx="13">
                  <c:v>3.25</c:v>
                </c:pt>
                <c:pt idx="14">
                  <c:v>3.5</c:v>
                </c:pt>
                <c:pt idx="15">
                  <c:v>3.75</c:v>
                </c:pt>
                <c:pt idx="16">
                  <c:v>4</c:v>
                </c:pt>
              </c:numCache>
            </c:numRef>
          </c:xVal>
          <c:yVal>
            <c:numRef>
              <c:f>'Well 1'!$H$7:$H$23</c:f>
              <c:numCache>
                <c:formatCode>General</c:formatCode>
                <c:ptCount val="17"/>
                <c:pt idx="0">
                  <c:v>0</c:v>
                </c:pt>
              </c:numCache>
            </c:numRef>
          </c:yVal>
          <c:smooth val="0"/>
          <c:extLst>
            <c:ext xmlns:c16="http://schemas.microsoft.com/office/drawing/2014/chart" uri="{C3380CC4-5D6E-409C-BE32-E72D297353CC}">
              <c16:uniqueId val="{00000006-F5AD-4BEE-B767-6417017E6CF9}"/>
            </c:ext>
          </c:extLst>
        </c:ser>
        <c:ser>
          <c:idx val="10"/>
          <c:order val="7"/>
          <c:tx>
            <c:v>MTBE Actual</c:v>
          </c:tx>
          <c:spPr>
            <a:ln>
              <a:solidFill>
                <a:srgbClr val="00B050"/>
              </a:solidFill>
            </a:ln>
          </c:spPr>
          <c:marker>
            <c:symbol val="x"/>
            <c:size val="7"/>
            <c:spPr>
              <a:noFill/>
              <a:ln>
                <a:solidFill>
                  <a:srgbClr val="00B050"/>
                </a:solidFill>
              </a:ln>
            </c:spPr>
          </c:marker>
          <c:xVal>
            <c:numRef>
              <c:f>'Well 1'!$D$7:$D$23</c:f>
              <c:numCache>
                <c:formatCode>#,##0.00_);\(#,##0.00\)</c:formatCode>
                <c:ptCount val="17"/>
                <c:pt idx="0">
                  <c:v>0</c:v>
                </c:pt>
                <c:pt idx="1">
                  <c:v>0.25</c:v>
                </c:pt>
                <c:pt idx="2">
                  <c:v>0.5</c:v>
                </c:pt>
                <c:pt idx="3">
                  <c:v>0.75</c:v>
                </c:pt>
                <c:pt idx="4">
                  <c:v>1</c:v>
                </c:pt>
                <c:pt idx="5">
                  <c:v>1.25</c:v>
                </c:pt>
                <c:pt idx="6">
                  <c:v>1.5</c:v>
                </c:pt>
                <c:pt idx="7">
                  <c:v>1.75</c:v>
                </c:pt>
                <c:pt idx="8">
                  <c:v>2</c:v>
                </c:pt>
                <c:pt idx="9">
                  <c:v>2.25</c:v>
                </c:pt>
                <c:pt idx="10">
                  <c:v>2.5</c:v>
                </c:pt>
                <c:pt idx="11">
                  <c:v>2.75</c:v>
                </c:pt>
                <c:pt idx="12">
                  <c:v>3</c:v>
                </c:pt>
                <c:pt idx="13">
                  <c:v>3.25</c:v>
                </c:pt>
                <c:pt idx="14">
                  <c:v>3.5</c:v>
                </c:pt>
                <c:pt idx="15">
                  <c:v>3.75</c:v>
                </c:pt>
                <c:pt idx="16">
                  <c:v>4</c:v>
                </c:pt>
              </c:numCache>
            </c:numRef>
          </c:xVal>
          <c:yVal>
            <c:numRef>
              <c:f>'Well 1'!$L$7:$L$23</c:f>
              <c:numCache>
                <c:formatCode>General</c:formatCode>
                <c:ptCount val="17"/>
                <c:pt idx="0">
                  <c:v>0</c:v>
                </c:pt>
              </c:numCache>
            </c:numRef>
          </c:yVal>
          <c:smooth val="0"/>
          <c:extLst>
            <c:ext xmlns:c16="http://schemas.microsoft.com/office/drawing/2014/chart" uri="{C3380CC4-5D6E-409C-BE32-E72D297353CC}">
              <c16:uniqueId val="{00000007-F5AD-4BEE-B767-6417017E6CF9}"/>
            </c:ext>
          </c:extLst>
        </c:ser>
        <c:ser>
          <c:idx val="4"/>
          <c:order val="8"/>
          <c:tx>
            <c:v>Naph. Actual</c:v>
          </c:tx>
          <c:spPr>
            <a:ln>
              <a:solidFill>
                <a:schemeClr val="accent6"/>
              </a:solidFill>
            </a:ln>
          </c:spPr>
          <c:marker>
            <c:symbol val="triangle"/>
            <c:size val="7"/>
            <c:spPr>
              <a:solidFill>
                <a:srgbClr val="FFC000"/>
              </a:solidFill>
            </c:spPr>
          </c:marker>
          <c:xVal>
            <c:numRef>
              <c:f>'Well 1'!$D$7:$D$23</c:f>
              <c:numCache>
                <c:formatCode>#,##0.00_);\(#,##0.00\)</c:formatCode>
                <c:ptCount val="17"/>
                <c:pt idx="0">
                  <c:v>0</c:v>
                </c:pt>
                <c:pt idx="1">
                  <c:v>0.25</c:v>
                </c:pt>
                <c:pt idx="2">
                  <c:v>0.5</c:v>
                </c:pt>
                <c:pt idx="3">
                  <c:v>0.75</c:v>
                </c:pt>
                <c:pt idx="4">
                  <c:v>1</c:v>
                </c:pt>
                <c:pt idx="5">
                  <c:v>1.25</c:v>
                </c:pt>
                <c:pt idx="6">
                  <c:v>1.5</c:v>
                </c:pt>
                <c:pt idx="7">
                  <c:v>1.75</c:v>
                </c:pt>
                <c:pt idx="8">
                  <c:v>2</c:v>
                </c:pt>
                <c:pt idx="9">
                  <c:v>2.25</c:v>
                </c:pt>
                <c:pt idx="10">
                  <c:v>2.5</c:v>
                </c:pt>
                <c:pt idx="11">
                  <c:v>2.75</c:v>
                </c:pt>
                <c:pt idx="12">
                  <c:v>3</c:v>
                </c:pt>
                <c:pt idx="13">
                  <c:v>3.25</c:v>
                </c:pt>
                <c:pt idx="14">
                  <c:v>3.5</c:v>
                </c:pt>
                <c:pt idx="15">
                  <c:v>3.75</c:v>
                </c:pt>
                <c:pt idx="16">
                  <c:v>4</c:v>
                </c:pt>
              </c:numCache>
            </c:numRef>
          </c:xVal>
          <c:yVal>
            <c:numRef>
              <c:f>'Well 1'!$J$7:$J$23</c:f>
              <c:numCache>
                <c:formatCode>General</c:formatCode>
                <c:ptCount val="17"/>
                <c:pt idx="0">
                  <c:v>0</c:v>
                </c:pt>
              </c:numCache>
            </c:numRef>
          </c:yVal>
          <c:smooth val="0"/>
          <c:extLst>
            <c:ext xmlns:c16="http://schemas.microsoft.com/office/drawing/2014/chart" uri="{C3380CC4-5D6E-409C-BE32-E72D297353CC}">
              <c16:uniqueId val="{00000008-F5AD-4BEE-B767-6417017E6CF9}"/>
            </c:ext>
          </c:extLst>
        </c:ser>
        <c:dLbls>
          <c:showLegendKey val="0"/>
          <c:showVal val="0"/>
          <c:showCatName val="0"/>
          <c:showSerName val="0"/>
          <c:showPercent val="0"/>
          <c:showBubbleSize val="0"/>
        </c:dLbls>
        <c:axId val="324391712"/>
        <c:axId val="1"/>
      </c:scatterChart>
      <c:valAx>
        <c:axId val="324391712"/>
        <c:scaling>
          <c:orientation val="minMax"/>
          <c:max val="4"/>
          <c:min val="0"/>
        </c:scaling>
        <c:delete val="0"/>
        <c:axPos val="b"/>
        <c:title>
          <c:tx>
            <c:rich>
              <a:bodyPr/>
              <a:lstStyle/>
              <a:p>
                <a:pPr>
                  <a:defRPr sz="1000" b="1" i="0" u="none" strike="noStrike" baseline="0">
                    <a:solidFill>
                      <a:srgbClr val="000000"/>
                    </a:solidFill>
                    <a:latin typeface="Arial"/>
                    <a:ea typeface="Arial"/>
                    <a:cs typeface="Arial"/>
                  </a:defRPr>
                </a:pPr>
                <a:r>
                  <a:rPr lang="en-US"/>
                  <a:t>Cleanup Time (yrs)</a:t>
                </a:r>
              </a:p>
            </c:rich>
          </c:tx>
          <c:layout>
            <c:manualLayout>
              <c:xMode val="edge"/>
              <c:yMode val="edge"/>
              <c:x val="0.43372649033511695"/>
              <c:y val="0.91959214139963574"/>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
        <c:crosses val="autoZero"/>
        <c:crossBetween val="midCat"/>
        <c:majorUnit val="0.25"/>
      </c:valAx>
      <c:valAx>
        <c:axId val="1"/>
        <c:scaling>
          <c:orientation val="minMax"/>
          <c:min val="0"/>
        </c:scaling>
        <c:delete val="0"/>
        <c:axPos val="l"/>
        <c:majorGridlines>
          <c:spPr>
            <a:ln w="3175">
              <a:solidFill>
                <a:srgbClr val="000000"/>
              </a:solidFill>
              <a:prstDash val="solid"/>
            </a:ln>
          </c:spPr>
        </c:majorGridlines>
        <c:title>
          <c:tx>
            <c:rich>
              <a:bodyPr/>
              <a:lstStyle/>
              <a:p>
                <a:pPr>
                  <a:defRPr sz="1000" b="1" i="0" u="none" strike="noStrike" baseline="0">
                    <a:solidFill>
                      <a:srgbClr val="000000"/>
                    </a:solidFill>
                    <a:latin typeface="Arial"/>
                    <a:ea typeface="Arial"/>
                    <a:cs typeface="Arial"/>
                  </a:defRPr>
                </a:pPr>
                <a:r>
                  <a:rPr lang="en-US"/>
                  <a:t>Concentration (ug/l)</a:t>
                </a:r>
              </a:p>
            </c:rich>
          </c:tx>
          <c:layout>
            <c:manualLayout>
              <c:xMode val="edge"/>
              <c:yMode val="edge"/>
              <c:x val="4.2245798349791917E-3"/>
              <c:y val="0.2876559286348866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324391712"/>
        <c:crosses val="autoZero"/>
        <c:crossBetween val="midCat"/>
      </c:valAx>
    </c:plotArea>
    <c:legend>
      <c:legendPos val="r"/>
      <c:layout>
        <c:manualLayout>
          <c:xMode val="edge"/>
          <c:yMode val="edge"/>
          <c:x val="0.87188612099644125"/>
          <c:y val="0.01"/>
          <c:w val="0.12366548042704627"/>
          <c:h val="0.97599999999999998"/>
        </c:manualLayout>
      </c:layout>
      <c:overlay val="0"/>
      <c:spPr>
        <a:solidFill>
          <a:srgbClr val="FFFFFF"/>
        </a:solidFill>
        <a:ln w="3175">
          <a:solidFill>
            <a:srgbClr val="000000"/>
          </a:solidFill>
          <a:prstDash val="solid"/>
        </a:ln>
      </c:spPr>
      <c:txPr>
        <a:bodyPr/>
        <a:lstStyle/>
        <a:p>
          <a:pPr>
            <a:defRPr sz="900" b="0" i="0" u="none" strike="noStrike" baseline="0">
              <a:solidFill>
                <a:srgbClr val="000000"/>
              </a:solidFill>
              <a:latin typeface="Arial"/>
              <a:ea typeface="Arial"/>
              <a:cs typeface="Arial"/>
            </a:defRPr>
          </a:pPr>
          <a:endParaRPr lang="en-US"/>
        </a:p>
      </c:txPr>
    </c:legend>
    <c:plotVisOnly val="0"/>
    <c:dispBlanksAs val="gap"/>
    <c:showDLblsOverMax val="0"/>
  </c:chart>
  <c:spPr>
    <a:solidFill>
      <a:srgbClr val="FFFFFF"/>
    </a:solidFill>
    <a:ln w="3175">
      <a:solidFill>
        <a:srgbClr val="000000"/>
      </a:solidFill>
      <a:prstDash val="solid"/>
    </a:ln>
  </c:spPr>
  <c:txPr>
    <a:bodyPr/>
    <a:lstStyle/>
    <a:p>
      <a:pPr>
        <a:defRPr sz="15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'Well 2'!$A$1:$C$1</c:f>
          <c:strCache>
            <c:ptCount val="3"/>
            <c:pt idx="0">
              <c:v>Monitoring Well</c:v>
            </c:pt>
            <c:pt idx="2">
              <c:v>0</c:v>
            </c:pt>
          </c:strCache>
        </c:strRef>
      </c:tx>
      <c:layout>
        <c:manualLayout>
          <c:xMode val="edge"/>
          <c:yMode val="edge"/>
          <c:x val="0.44287976174939458"/>
          <c:y val="1.5855330680264658E-2"/>
        </c:manualLayout>
      </c:layout>
      <c:overlay val="0"/>
      <c:spPr>
        <a:noFill/>
        <a:ln w="25400">
          <a:noFill/>
        </a:ln>
      </c:spPr>
      <c:txPr>
        <a:bodyPr/>
        <a:lstStyle/>
        <a:p>
          <a:pPr>
            <a:defRPr sz="1000" b="1" i="0" u="none" strike="noStrike" baseline="0">
              <a:solidFill>
                <a:srgbClr val="000000"/>
              </a:solidFill>
              <a:latin typeface="Arial"/>
              <a:ea typeface="Arial"/>
              <a:cs typeface="Arial"/>
            </a:defRPr>
          </a:pPr>
          <a:endParaRPr lang="en-US"/>
        </a:p>
      </c:txPr>
    </c:title>
    <c:autoTitleDeleted val="0"/>
    <c:plotArea>
      <c:layout>
        <c:manualLayout>
          <c:layoutTarget val="inner"/>
          <c:xMode val="edge"/>
          <c:yMode val="edge"/>
          <c:x val="6.9706037669424431E-2"/>
          <c:y val="0.1087202718006796"/>
          <c:w val="0.78718535469107564"/>
          <c:h val="0.75424688561721409"/>
        </c:manualLayout>
      </c:layout>
      <c:scatterChart>
        <c:scatterStyle val="smoothMarker"/>
        <c:varyColors val="0"/>
        <c:ser>
          <c:idx val="7"/>
          <c:order val="4"/>
          <c:tx>
            <c:v>Cleanup Time</c:v>
          </c:tx>
          <c:spPr>
            <a:ln w="12700">
              <a:solidFill>
                <a:srgbClr val="0000FF"/>
              </a:solidFill>
              <a:prstDash val="solid"/>
            </a:ln>
          </c:spPr>
          <c:marker>
            <c:symbol val="none"/>
          </c:marker>
          <c:xVal>
            <c:numRef>
              <c:f>'Well 2'!$C$34:$C$35</c:f>
              <c:numCache>
                <c:formatCode>General</c:formatCode>
                <c:ptCount val="2"/>
                <c:pt idx="0">
                  <c:v>0</c:v>
                </c:pt>
                <c:pt idx="1">
                  <c:v>0</c:v>
                </c:pt>
              </c:numCache>
            </c:numRef>
          </c:xVal>
          <c:yVal>
            <c:numRef>
              <c:f>'Well 2'!$E$34:$E$35</c:f>
              <c:numCache>
                <c:formatCode>#,##0</c:formatCode>
                <c:ptCount val="2"/>
                <c:pt idx="0" formatCode="General">
                  <c:v>0</c:v>
                </c:pt>
                <c:pt idx="1">
                  <c:v>0</c:v>
                </c:pt>
              </c:numCache>
            </c:numRef>
          </c:yVal>
          <c:smooth val="1"/>
          <c:extLst>
            <c:ext xmlns:c16="http://schemas.microsoft.com/office/drawing/2014/chart" uri="{C3380CC4-5D6E-409C-BE32-E72D297353CC}">
              <c16:uniqueId val="{00000000-A817-46DC-B9BD-BBAFE2C2A101}"/>
            </c:ext>
          </c:extLst>
        </c:ser>
        <c:dLbls>
          <c:showLegendKey val="0"/>
          <c:showVal val="0"/>
          <c:showCatName val="0"/>
          <c:showSerName val="0"/>
          <c:showPercent val="0"/>
          <c:showBubbleSize val="0"/>
        </c:dLbls>
        <c:axId val="324386136"/>
        <c:axId val="1"/>
      </c:scatterChart>
      <c:scatterChart>
        <c:scatterStyle val="lineMarker"/>
        <c:varyColors val="0"/>
        <c:ser>
          <c:idx val="0"/>
          <c:order val="0"/>
          <c:tx>
            <c:strRef>
              <c:f>'Well 2'!$E$5:$F$5</c:f>
              <c:strCache>
                <c:ptCount val="1"/>
                <c:pt idx="0">
                  <c:v>Benzene</c:v>
                </c:pt>
              </c:strCache>
            </c:strRef>
          </c:tx>
          <c:spPr>
            <a:ln w="25400">
              <a:solidFill>
                <a:srgbClr val="000080"/>
              </a:solidFill>
              <a:prstDash val="sysDash"/>
            </a:ln>
          </c:spPr>
          <c:marker>
            <c:symbol val="diamond"/>
            <c:size val="5"/>
            <c:spPr>
              <a:solidFill>
                <a:srgbClr val="000080"/>
              </a:solidFill>
              <a:ln>
                <a:solidFill>
                  <a:srgbClr val="000080"/>
                </a:solidFill>
                <a:prstDash val="solid"/>
              </a:ln>
            </c:spPr>
          </c:marker>
          <c:xVal>
            <c:numRef>
              <c:f>'Well 2'!$A$7:$A$23</c:f>
              <c:numCache>
                <c:formatCode>#,##0.00_);\(#,##0.00\)</c:formatCode>
                <c:ptCount val="17"/>
                <c:pt idx="0">
                  <c:v>0</c:v>
                </c:pt>
                <c:pt idx="1">
                  <c:v>0.25</c:v>
                </c:pt>
                <c:pt idx="2">
                  <c:v>0.5</c:v>
                </c:pt>
                <c:pt idx="3">
                  <c:v>0.75</c:v>
                </c:pt>
                <c:pt idx="4">
                  <c:v>1</c:v>
                </c:pt>
                <c:pt idx="5">
                  <c:v>1.25</c:v>
                </c:pt>
                <c:pt idx="6">
                  <c:v>1.5</c:v>
                </c:pt>
                <c:pt idx="7">
                  <c:v>1.75</c:v>
                </c:pt>
                <c:pt idx="8">
                  <c:v>2</c:v>
                </c:pt>
                <c:pt idx="9">
                  <c:v>2.25</c:v>
                </c:pt>
                <c:pt idx="10">
                  <c:v>2.5</c:v>
                </c:pt>
                <c:pt idx="11">
                  <c:v>2.75</c:v>
                </c:pt>
                <c:pt idx="12">
                  <c:v>3</c:v>
                </c:pt>
                <c:pt idx="13">
                  <c:v>3.25</c:v>
                </c:pt>
                <c:pt idx="14">
                  <c:v>3.5</c:v>
                </c:pt>
                <c:pt idx="15">
                  <c:v>3.75</c:v>
                </c:pt>
                <c:pt idx="16">
                  <c:v>4</c:v>
                </c:pt>
              </c:numCache>
            </c:numRef>
          </c:xVal>
          <c:yVal>
            <c:numRef>
              <c:f>'Well 2'!$E$7:$E$23</c:f>
              <c:numCache>
                <c:formatCode>0</c:formatCode>
                <c:ptCount val="17"/>
                <c:pt idx="0" formatCode="#,##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numCache>
            </c:numRef>
          </c:yVal>
          <c:smooth val="0"/>
          <c:extLst>
            <c:ext xmlns:c16="http://schemas.microsoft.com/office/drawing/2014/chart" uri="{C3380CC4-5D6E-409C-BE32-E72D297353CC}">
              <c16:uniqueId val="{00000001-A817-46DC-B9BD-BBAFE2C2A101}"/>
            </c:ext>
          </c:extLst>
        </c:ser>
        <c:ser>
          <c:idx val="1"/>
          <c:order val="1"/>
          <c:tx>
            <c:v>TEX</c:v>
          </c:tx>
          <c:spPr>
            <a:ln w="25400">
              <a:solidFill>
                <a:srgbClr val="FF00FF"/>
              </a:solidFill>
              <a:prstDash val="sysDash"/>
            </a:ln>
          </c:spPr>
          <c:marker>
            <c:symbol val="square"/>
            <c:size val="5"/>
            <c:spPr>
              <a:solidFill>
                <a:srgbClr val="FF00FF"/>
              </a:solidFill>
              <a:ln>
                <a:solidFill>
                  <a:srgbClr val="FF00FF"/>
                </a:solidFill>
                <a:prstDash val="solid"/>
              </a:ln>
            </c:spPr>
          </c:marker>
          <c:xVal>
            <c:numRef>
              <c:f>'Well 2'!$A$7:$A$23</c:f>
              <c:numCache>
                <c:formatCode>#,##0.00_);\(#,##0.00\)</c:formatCode>
                <c:ptCount val="17"/>
                <c:pt idx="0">
                  <c:v>0</c:v>
                </c:pt>
                <c:pt idx="1">
                  <c:v>0.25</c:v>
                </c:pt>
                <c:pt idx="2">
                  <c:v>0.5</c:v>
                </c:pt>
                <c:pt idx="3">
                  <c:v>0.75</c:v>
                </c:pt>
                <c:pt idx="4">
                  <c:v>1</c:v>
                </c:pt>
                <c:pt idx="5">
                  <c:v>1.25</c:v>
                </c:pt>
                <c:pt idx="6">
                  <c:v>1.5</c:v>
                </c:pt>
                <c:pt idx="7">
                  <c:v>1.75</c:v>
                </c:pt>
                <c:pt idx="8">
                  <c:v>2</c:v>
                </c:pt>
                <c:pt idx="9">
                  <c:v>2.25</c:v>
                </c:pt>
                <c:pt idx="10">
                  <c:v>2.5</c:v>
                </c:pt>
                <c:pt idx="11">
                  <c:v>2.75</c:v>
                </c:pt>
                <c:pt idx="12">
                  <c:v>3</c:v>
                </c:pt>
                <c:pt idx="13">
                  <c:v>3.25</c:v>
                </c:pt>
                <c:pt idx="14">
                  <c:v>3.5</c:v>
                </c:pt>
                <c:pt idx="15">
                  <c:v>3.75</c:v>
                </c:pt>
                <c:pt idx="16">
                  <c:v>4</c:v>
                </c:pt>
              </c:numCache>
            </c:numRef>
          </c:xVal>
          <c:yVal>
            <c:numRef>
              <c:f>'Well 2'!$G$7:$G$23</c:f>
              <c:numCache>
                <c:formatCode>0</c:formatCode>
                <c:ptCount val="17"/>
                <c:pt idx="0" formatCode="#,##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numCache>
            </c:numRef>
          </c:yVal>
          <c:smooth val="0"/>
          <c:extLst>
            <c:ext xmlns:c16="http://schemas.microsoft.com/office/drawing/2014/chart" uri="{C3380CC4-5D6E-409C-BE32-E72D297353CC}">
              <c16:uniqueId val="{00000002-A817-46DC-B9BD-BBAFE2C2A101}"/>
            </c:ext>
          </c:extLst>
        </c:ser>
        <c:ser>
          <c:idx val="2"/>
          <c:order val="2"/>
          <c:tx>
            <c:strRef>
              <c:f>'Well 2'!$I$5:$J$5</c:f>
              <c:strCache>
                <c:ptCount val="1"/>
                <c:pt idx="0">
                  <c:v>Naphthalenes</c:v>
                </c:pt>
              </c:strCache>
            </c:strRef>
          </c:tx>
          <c:spPr>
            <a:ln w="25400">
              <a:solidFill>
                <a:schemeClr val="accent6"/>
              </a:solidFill>
              <a:prstDash val="sysDash"/>
            </a:ln>
          </c:spPr>
          <c:marker>
            <c:symbol val="triangle"/>
            <c:size val="5"/>
            <c:spPr>
              <a:solidFill>
                <a:srgbClr val="F79646"/>
              </a:solidFill>
              <a:ln>
                <a:solidFill>
                  <a:srgbClr val="FF9900"/>
                </a:solidFill>
                <a:prstDash val="solid"/>
              </a:ln>
            </c:spPr>
          </c:marker>
          <c:xVal>
            <c:numRef>
              <c:f>'Well 2'!$A$7:$A$23</c:f>
              <c:numCache>
                <c:formatCode>#,##0.00_);\(#,##0.00\)</c:formatCode>
                <c:ptCount val="17"/>
                <c:pt idx="0">
                  <c:v>0</c:v>
                </c:pt>
                <c:pt idx="1">
                  <c:v>0.25</c:v>
                </c:pt>
                <c:pt idx="2">
                  <c:v>0.5</c:v>
                </c:pt>
                <c:pt idx="3">
                  <c:v>0.75</c:v>
                </c:pt>
                <c:pt idx="4">
                  <c:v>1</c:v>
                </c:pt>
                <c:pt idx="5">
                  <c:v>1.25</c:v>
                </c:pt>
                <c:pt idx="6">
                  <c:v>1.5</c:v>
                </c:pt>
                <c:pt idx="7">
                  <c:v>1.75</c:v>
                </c:pt>
                <c:pt idx="8">
                  <c:v>2</c:v>
                </c:pt>
                <c:pt idx="9">
                  <c:v>2.25</c:v>
                </c:pt>
                <c:pt idx="10">
                  <c:v>2.5</c:v>
                </c:pt>
                <c:pt idx="11">
                  <c:v>2.75</c:v>
                </c:pt>
                <c:pt idx="12">
                  <c:v>3</c:v>
                </c:pt>
                <c:pt idx="13">
                  <c:v>3.25</c:v>
                </c:pt>
                <c:pt idx="14">
                  <c:v>3.5</c:v>
                </c:pt>
                <c:pt idx="15">
                  <c:v>3.75</c:v>
                </c:pt>
                <c:pt idx="16">
                  <c:v>4</c:v>
                </c:pt>
              </c:numCache>
            </c:numRef>
          </c:xVal>
          <c:yVal>
            <c:numRef>
              <c:f>'Well 2'!$I$7:$I$23</c:f>
              <c:numCache>
                <c:formatCode>0</c:formatCode>
                <c:ptCount val="17"/>
                <c:pt idx="0" formatCode="#,##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numCache>
            </c:numRef>
          </c:yVal>
          <c:smooth val="0"/>
          <c:extLst>
            <c:ext xmlns:c16="http://schemas.microsoft.com/office/drawing/2014/chart" uri="{C3380CC4-5D6E-409C-BE32-E72D297353CC}">
              <c16:uniqueId val="{00000003-A817-46DC-B9BD-BBAFE2C2A101}"/>
            </c:ext>
          </c:extLst>
        </c:ser>
        <c:ser>
          <c:idx val="3"/>
          <c:order val="3"/>
          <c:tx>
            <c:strRef>
              <c:f>'Well 2'!$K$5:$L$5</c:f>
              <c:strCache>
                <c:ptCount val="1"/>
                <c:pt idx="0">
                  <c:v>MTBE</c:v>
                </c:pt>
              </c:strCache>
            </c:strRef>
          </c:tx>
          <c:spPr>
            <a:ln w="25400">
              <a:solidFill>
                <a:srgbClr val="00B050"/>
              </a:solidFill>
              <a:prstDash val="sysDash"/>
            </a:ln>
          </c:spPr>
          <c:marker>
            <c:symbol val="x"/>
            <c:size val="5"/>
            <c:spPr>
              <a:noFill/>
              <a:ln>
                <a:solidFill>
                  <a:srgbClr val="00B050"/>
                </a:solidFill>
                <a:prstDash val="solid"/>
              </a:ln>
            </c:spPr>
          </c:marker>
          <c:xVal>
            <c:numRef>
              <c:f>'Well 2'!$A$7:$A$23</c:f>
              <c:numCache>
                <c:formatCode>#,##0.00_);\(#,##0.00\)</c:formatCode>
                <c:ptCount val="17"/>
                <c:pt idx="0">
                  <c:v>0</c:v>
                </c:pt>
                <c:pt idx="1">
                  <c:v>0.25</c:v>
                </c:pt>
                <c:pt idx="2">
                  <c:v>0.5</c:v>
                </c:pt>
                <c:pt idx="3">
                  <c:v>0.75</c:v>
                </c:pt>
                <c:pt idx="4">
                  <c:v>1</c:v>
                </c:pt>
                <c:pt idx="5">
                  <c:v>1.25</c:v>
                </c:pt>
                <c:pt idx="6">
                  <c:v>1.5</c:v>
                </c:pt>
                <c:pt idx="7">
                  <c:v>1.75</c:v>
                </c:pt>
                <c:pt idx="8">
                  <c:v>2</c:v>
                </c:pt>
                <c:pt idx="9">
                  <c:v>2.25</c:v>
                </c:pt>
                <c:pt idx="10">
                  <c:v>2.5</c:v>
                </c:pt>
                <c:pt idx="11">
                  <c:v>2.75</c:v>
                </c:pt>
                <c:pt idx="12">
                  <c:v>3</c:v>
                </c:pt>
                <c:pt idx="13">
                  <c:v>3.25</c:v>
                </c:pt>
                <c:pt idx="14">
                  <c:v>3.5</c:v>
                </c:pt>
                <c:pt idx="15">
                  <c:v>3.75</c:v>
                </c:pt>
                <c:pt idx="16">
                  <c:v>4</c:v>
                </c:pt>
              </c:numCache>
            </c:numRef>
          </c:xVal>
          <c:yVal>
            <c:numRef>
              <c:f>'Well 2'!$K$7:$K$23</c:f>
              <c:numCache>
                <c:formatCode>0</c:formatCode>
                <c:ptCount val="17"/>
                <c:pt idx="0" formatCode="#,##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numCache>
            </c:numRef>
          </c:yVal>
          <c:smooth val="0"/>
          <c:extLst>
            <c:ext xmlns:c16="http://schemas.microsoft.com/office/drawing/2014/chart" uri="{C3380CC4-5D6E-409C-BE32-E72D297353CC}">
              <c16:uniqueId val="{00000004-A817-46DC-B9BD-BBAFE2C2A101}"/>
            </c:ext>
          </c:extLst>
        </c:ser>
        <c:ser>
          <c:idx val="8"/>
          <c:order val="5"/>
          <c:tx>
            <c:v>Benzene Actual</c:v>
          </c:tx>
          <c:spPr>
            <a:ln w="12700">
              <a:solidFill>
                <a:srgbClr val="000080"/>
              </a:solidFill>
              <a:prstDash val="solid"/>
            </a:ln>
          </c:spPr>
          <c:marker>
            <c:symbol val="diamond"/>
            <c:size val="5"/>
            <c:spPr>
              <a:solidFill>
                <a:srgbClr val="000080"/>
              </a:solidFill>
              <a:ln>
                <a:solidFill>
                  <a:srgbClr val="000080"/>
                </a:solidFill>
                <a:prstDash val="solid"/>
              </a:ln>
            </c:spPr>
          </c:marker>
          <c:xVal>
            <c:numRef>
              <c:f>'Well 2'!$D$7:$D$23</c:f>
              <c:numCache>
                <c:formatCode>#,##0.00_);\(#,##0.00\)</c:formatCode>
                <c:ptCount val="17"/>
                <c:pt idx="0">
                  <c:v>0</c:v>
                </c:pt>
                <c:pt idx="1">
                  <c:v>0.25</c:v>
                </c:pt>
                <c:pt idx="2">
                  <c:v>0.5</c:v>
                </c:pt>
                <c:pt idx="3">
                  <c:v>0.75</c:v>
                </c:pt>
                <c:pt idx="4">
                  <c:v>1</c:v>
                </c:pt>
                <c:pt idx="5">
                  <c:v>1.25</c:v>
                </c:pt>
                <c:pt idx="6">
                  <c:v>1.5</c:v>
                </c:pt>
                <c:pt idx="7">
                  <c:v>1.75</c:v>
                </c:pt>
                <c:pt idx="8">
                  <c:v>2</c:v>
                </c:pt>
                <c:pt idx="9">
                  <c:v>2.25</c:v>
                </c:pt>
                <c:pt idx="10">
                  <c:v>2.5</c:v>
                </c:pt>
                <c:pt idx="11">
                  <c:v>2.75</c:v>
                </c:pt>
                <c:pt idx="12">
                  <c:v>3</c:v>
                </c:pt>
                <c:pt idx="13">
                  <c:v>3.25</c:v>
                </c:pt>
                <c:pt idx="14">
                  <c:v>3.5</c:v>
                </c:pt>
                <c:pt idx="15">
                  <c:v>3.75</c:v>
                </c:pt>
                <c:pt idx="16">
                  <c:v>4</c:v>
                </c:pt>
              </c:numCache>
            </c:numRef>
          </c:xVal>
          <c:yVal>
            <c:numRef>
              <c:f>'Well 2'!$F$7:$F$23</c:f>
              <c:numCache>
                <c:formatCode>General</c:formatCode>
                <c:ptCount val="17"/>
                <c:pt idx="0">
                  <c:v>0</c:v>
                </c:pt>
              </c:numCache>
            </c:numRef>
          </c:yVal>
          <c:smooth val="0"/>
          <c:extLst>
            <c:ext xmlns:c16="http://schemas.microsoft.com/office/drawing/2014/chart" uri="{C3380CC4-5D6E-409C-BE32-E72D297353CC}">
              <c16:uniqueId val="{00000005-A817-46DC-B9BD-BBAFE2C2A101}"/>
            </c:ext>
          </c:extLst>
        </c:ser>
        <c:ser>
          <c:idx val="9"/>
          <c:order val="6"/>
          <c:tx>
            <c:v>TEX Actual</c:v>
          </c:tx>
          <c:spPr>
            <a:ln w="12700">
              <a:solidFill>
                <a:srgbClr val="FF00FF"/>
              </a:solidFill>
              <a:prstDash val="solid"/>
            </a:ln>
          </c:spPr>
          <c:marker>
            <c:symbol val="square"/>
            <c:size val="5"/>
            <c:spPr>
              <a:solidFill>
                <a:srgbClr val="FF00FF"/>
              </a:solidFill>
              <a:ln>
                <a:solidFill>
                  <a:srgbClr val="FF00FF"/>
                </a:solidFill>
                <a:prstDash val="solid"/>
              </a:ln>
            </c:spPr>
          </c:marker>
          <c:xVal>
            <c:numRef>
              <c:f>'Well 2'!$D$7:$D$23</c:f>
              <c:numCache>
                <c:formatCode>#,##0.00_);\(#,##0.00\)</c:formatCode>
                <c:ptCount val="17"/>
                <c:pt idx="0">
                  <c:v>0</c:v>
                </c:pt>
                <c:pt idx="1">
                  <c:v>0.25</c:v>
                </c:pt>
                <c:pt idx="2">
                  <c:v>0.5</c:v>
                </c:pt>
                <c:pt idx="3">
                  <c:v>0.75</c:v>
                </c:pt>
                <c:pt idx="4">
                  <c:v>1</c:v>
                </c:pt>
                <c:pt idx="5">
                  <c:v>1.25</c:v>
                </c:pt>
                <c:pt idx="6">
                  <c:v>1.5</c:v>
                </c:pt>
                <c:pt idx="7">
                  <c:v>1.75</c:v>
                </c:pt>
                <c:pt idx="8">
                  <c:v>2</c:v>
                </c:pt>
                <c:pt idx="9">
                  <c:v>2.25</c:v>
                </c:pt>
                <c:pt idx="10">
                  <c:v>2.5</c:v>
                </c:pt>
                <c:pt idx="11">
                  <c:v>2.75</c:v>
                </c:pt>
                <c:pt idx="12">
                  <c:v>3</c:v>
                </c:pt>
                <c:pt idx="13">
                  <c:v>3.25</c:v>
                </c:pt>
                <c:pt idx="14">
                  <c:v>3.5</c:v>
                </c:pt>
                <c:pt idx="15">
                  <c:v>3.75</c:v>
                </c:pt>
                <c:pt idx="16">
                  <c:v>4</c:v>
                </c:pt>
              </c:numCache>
            </c:numRef>
          </c:xVal>
          <c:yVal>
            <c:numRef>
              <c:f>'Well 2'!$H$7:$H$23</c:f>
              <c:numCache>
                <c:formatCode>General</c:formatCode>
                <c:ptCount val="17"/>
                <c:pt idx="0">
                  <c:v>0</c:v>
                </c:pt>
              </c:numCache>
            </c:numRef>
          </c:yVal>
          <c:smooth val="0"/>
          <c:extLst>
            <c:ext xmlns:c16="http://schemas.microsoft.com/office/drawing/2014/chart" uri="{C3380CC4-5D6E-409C-BE32-E72D297353CC}">
              <c16:uniqueId val="{00000006-A817-46DC-B9BD-BBAFE2C2A101}"/>
            </c:ext>
          </c:extLst>
        </c:ser>
        <c:ser>
          <c:idx val="10"/>
          <c:order val="7"/>
          <c:tx>
            <c:v>MTBE Actual</c:v>
          </c:tx>
          <c:spPr>
            <a:ln>
              <a:solidFill>
                <a:srgbClr val="00B050"/>
              </a:solidFill>
            </a:ln>
          </c:spPr>
          <c:marker>
            <c:symbol val="x"/>
            <c:size val="7"/>
            <c:spPr>
              <a:noFill/>
              <a:ln>
                <a:solidFill>
                  <a:srgbClr val="00B050"/>
                </a:solidFill>
              </a:ln>
            </c:spPr>
          </c:marker>
          <c:xVal>
            <c:numRef>
              <c:f>'Well 2'!$D$7:$D$23</c:f>
              <c:numCache>
                <c:formatCode>#,##0.00_);\(#,##0.00\)</c:formatCode>
                <c:ptCount val="17"/>
                <c:pt idx="0">
                  <c:v>0</c:v>
                </c:pt>
                <c:pt idx="1">
                  <c:v>0.25</c:v>
                </c:pt>
                <c:pt idx="2">
                  <c:v>0.5</c:v>
                </c:pt>
                <c:pt idx="3">
                  <c:v>0.75</c:v>
                </c:pt>
                <c:pt idx="4">
                  <c:v>1</c:v>
                </c:pt>
                <c:pt idx="5">
                  <c:v>1.25</c:v>
                </c:pt>
                <c:pt idx="6">
                  <c:v>1.5</c:v>
                </c:pt>
                <c:pt idx="7">
                  <c:v>1.75</c:v>
                </c:pt>
                <c:pt idx="8">
                  <c:v>2</c:v>
                </c:pt>
                <c:pt idx="9">
                  <c:v>2.25</c:v>
                </c:pt>
                <c:pt idx="10">
                  <c:v>2.5</c:v>
                </c:pt>
                <c:pt idx="11">
                  <c:v>2.75</c:v>
                </c:pt>
                <c:pt idx="12">
                  <c:v>3</c:v>
                </c:pt>
                <c:pt idx="13">
                  <c:v>3.25</c:v>
                </c:pt>
                <c:pt idx="14">
                  <c:v>3.5</c:v>
                </c:pt>
                <c:pt idx="15">
                  <c:v>3.75</c:v>
                </c:pt>
                <c:pt idx="16">
                  <c:v>4</c:v>
                </c:pt>
              </c:numCache>
            </c:numRef>
          </c:xVal>
          <c:yVal>
            <c:numRef>
              <c:f>'Well 2'!$L$7:$L$23</c:f>
              <c:numCache>
                <c:formatCode>General</c:formatCode>
                <c:ptCount val="17"/>
                <c:pt idx="0">
                  <c:v>0</c:v>
                </c:pt>
              </c:numCache>
            </c:numRef>
          </c:yVal>
          <c:smooth val="0"/>
          <c:extLst>
            <c:ext xmlns:c16="http://schemas.microsoft.com/office/drawing/2014/chart" uri="{C3380CC4-5D6E-409C-BE32-E72D297353CC}">
              <c16:uniqueId val="{00000007-A817-46DC-B9BD-BBAFE2C2A101}"/>
            </c:ext>
          </c:extLst>
        </c:ser>
        <c:ser>
          <c:idx val="4"/>
          <c:order val="8"/>
          <c:tx>
            <c:v>Naph. Actual</c:v>
          </c:tx>
          <c:spPr>
            <a:ln>
              <a:solidFill>
                <a:schemeClr val="accent6"/>
              </a:solidFill>
            </a:ln>
          </c:spPr>
          <c:marker>
            <c:symbol val="triangle"/>
            <c:size val="7"/>
            <c:spPr>
              <a:solidFill>
                <a:srgbClr val="FFC000"/>
              </a:solidFill>
            </c:spPr>
          </c:marker>
          <c:xVal>
            <c:numRef>
              <c:f>'Well 2'!$D$7:$D$23</c:f>
              <c:numCache>
                <c:formatCode>#,##0.00_);\(#,##0.00\)</c:formatCode>
                <c:ptCount val="17"/>
                <c:pt idx="0">
                  <c:v>0</c:v>
                </c:pt>
                <c:pt idx="1">
                  <c:v>0.25</c:v>
                </c:pt>
                <c:pt idx="2">
                  <c:v>0.5</c:v>
                </c:pt>
                <c:pt idx="3">
                  <c:v>0.75</c:v>
                </c:pt>
                <c:pt idx="4">
                  <c:v>1</c:v>
                </c:pt>
                <c:pt idx="5">
                  <c:v>1.25</c:v>
                </c:pt>
                <c:pt idx="6">
                  <c:v>1.5</c:v>
                </c:pt>
                <c:pt idx="7">
                  <c:v>1.75</c:v>
                </c:pt>
                <c:pt idx="8">
                  <c:v>2</c:v>
                </c:pt>
                <c:pt idx="9">
                  <c:v>2.25</c:v>
                </c:pt>
                <c:pt idx="10">
                  <c:v>2.5</c:v>
                </c:pt>
                <c:pt idx="11">
                  <c:v>2.75</c:v>
                </c:pt>
                <c:pt idx="12">
                  <c:v>3</c:v>
                </c:pt>
                <c:pt idx="13">
                  <c:v>3.25</c:v>
                </c:pt>
                <c:pt idx="14">
                  <c:v>3.5</c:v>
                </c:pt>
                <c:pt idx="15">
                  <c:v>3.75</c:v>
                </c:pt>
                <c:pt idx="16">
                  <c:v>4</c:v>
                </c:pt>
              </c:numCache>
            </c:numRef>
          </c:xVal>
          <c:yVal>
            <c:numRef>
              <c:f>'Well 2'!$J$7:$J$23</c:f>
              <c:numCache>
                <c:formatCode>General</c:formatCode>
                <c:ptCount val="17"/>
                <c:pt idx="0">
                  <c:v>0</c:v>
                </c:pt>
              </c:numCache>
            </c:numRef>
          </c:yVal>
          <c:smooth val="0"/>
          <c:extLst>
            <c:ext xmlns:c16="http://schemas.microsoft.com/office/drawing/2014/chart" uri="{C3380CC4-5D6E-409C-BE32-E72D297353CC}">
              <c16:uniqueId val="{00000008-A817-46DC-B9BD-BBAFE2C2A101}"/>
            </c:ext>
          </c:extLst>
        </c:ser>
        <c:dLbls>
          <c:showLegendKey val="0"/>
          <c:showVal val="0"/>
          <c:showCatName val="0"/>
          <c:showSerName val="0"/>
          <c:showPercent val="0"/>
          <c:showBubbleSize val="0"/>
        </c:dLbls>
        <c:axId val="324386136"/>
        <c:axId val="1"/>
      </c:scatterChart>
      <c:valAx>
        <c:axId val="324386136"/>
        <c:scaling>
          <c:orientation val="minMax"/>
          <c:max val="4"/>
          <c:min val="0"/>
        </c:scaling>
        <c:delete val="0"/>
        <c:axPos val="b"/>
        <c:title>
          <c:tx>
            <c:rich>
              <a:bodyPr/>
              <a:lstStyle/>
              <a:p>
                <a:pPr>
                  <a:defRPr sz="1000" b="1" i="0" u="none" strike="noStrike" baseline="0">
                    <a:solidFill>
                      <a:srgbClr val="000000"/>
                    </a:solidFill>
                    <a:latin typeface="Arial"/>
                    <a:ea typeface="Arial"/>
                    <a:cs typeface="Arial"/>
                  </a:defRPr>
                </a:pPr>
                <a:r>
                  <a:rPr lang="en-US"/>
                  <a:t>Cleanup Time (yrs)</a:t>
                </a:r>
              </a:p>
            </c:rich>
          </c:tx>
          <c:layout>
            <c:manualLayout>
              <c:xMode val="edge"/>
              <c:yMode val="edge"/>
              <c:x val="0.43372649033511695"/>
              <c:y val="0.91959214139963574"/>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
        <c:crosses val="autoZero"/>
        <c:crossBetween val="midCat"/>
        <c:majorUnit val="0.25"/>
      </c:valAx>
      <c:valAx>
        <c:axId val="1"/>
        <c:scaling>
          <c:orientation val="minMax"/>
          <c:min val="0"/>
        </c:scaling>
        <c:delete val="0"/>
        <c:axPos val="l"/>
        <c:majorGridlines>
          <c:spPr>
            <a:ln w="3175">
              <a:solidFill>
                <a:srgbClr val="000000"/>
              </a:solidFill>
              <a:prstDash val="solid"/>
            </a:ln>
          </c:spPr>
        </c:majorGridlines>
        <c:title>
          <c:tx>
            <c:rich>
              <a:bodyPr/>
              <a:lstStyle/>
              <a:p>
                <a:pPr>
                  <a:defRPr sz="1000" b="1" i="0" u="none" strike="noStrike" baseline="0">
                    <a:solidFill>
                      <a:srgbClr val="000000"/>
                    </a:solidFill>
                    <a:latin typeface="Arial"/>
                    <a:ea typeface="Arial"/>
                    <a:cs typeface="Arial"/>
                  </a:defRPr>
                </a:pPr>
                <a:r>
                  <a:rPr lang="en-US"/>
                  <a:t>Concentration (ug/l)</a:t>
                </a:r>
              </a:p>
            </c:rich>
          </c:tx>
          <c:layout>
            <c:manualLayout>
              <c:xMode val="edge"/>
              <c:yMode val="edge"/>
              <c:x val="4.2245798349791917E-3"/>
              <c:y val="0.2876559286348866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324386136"/>
        <c:crosses val="autoZero"/>
        <c:crossBetween val="midCat"/>
      </c:valAx>
    </c:plotArea>
    <c:legend>
      <c:legendPos val="r"/>
      <c:layout>
        <c:manualLayout>
          <c:xMode val="edge"/>
          <c:yMode val="edge"/>
          <c:x val="0.87188612099644125"/>
          <c:y val="0.01"/>
          <c:w val="0.12366548042704627"/>
          <c:h val="0.97599999999999998"/>
        </c:manualLayout>
      </c:layout>
      <c:overlay val="0"/>
      <c:spPr>
        <a:solidFill>
          <a:srgbClr val="FFFFFF"/>
        </a:solidFill>
        <a:ln w="3175">
          <a:solidFill>
            <a:srgbClr val="000000"/>
          </a:solidFill>
          <a:prstDash val="solid"/>
        </a:ln>
      </c:spPr>
      <c:txPr>
        <a:bodyPr/>
        <a:lstStyle/>
        <a:p>
          <a:pPr>
            <a:defRPr sz="900" b="0" i="0" u="none" strike="noStrike" baseline="0">
              <a:solidFill>
                <a:srgbClr val="000000"/>
              </a:solidFill>
              <a:latin typeface="Arial"/>
              <a:ea typeface="Arial"/>
              <a:cs typeface="Arial"/>
            </a:defRPr>
          </a:pPr>
          <a:endParaRPr lang="en-US"/>
        </a:p>
      </c:txPr>
    </c:legend>
    <c:plotVisOnly val="0"/>
    <c:dispBlanksAs val="gap"/>
    <c:showDLblsOverMax val="0"/>
  </c:chart>
  <c:spPr>
    <a:solidFill>
      <a:srgbClr val="FFFFFF"/>
    </a:solidFill>
    <a:ln w="3175">
      <a:solidFill>
        <a:srgbClr val="000000"/>
      </a:solidFill>
      <a:prstDash val="solid"/>
    </a:ln>
  </c:spPr>
  <c:txPr>
    <a:bodyPr/>
    <a:lstStyle/>
    <a:p>
      <a:pPr>
        <a:defRPr sz="1500" b="0" i="0" u="none" strike="noStrike" baseline="0">
          <a:solidFill>
            <a:srgbClr val="000000"/>
          </a:solidFill>
          <a:latin typeface="Arial"/>
          <a:ea typeface="Arial"/>
          <a:cs typeface="Arial"/>
        </a:defRPr>
      </a:pPr>
      <a:endParaRPr lang="en-US"/>
    </a:p>
  </c:txPr>
  <c:printSettings>
    <c:headerFooter alignWithMargins="0"/>
    <c:pageMargins b="1" l="0.75000000000000022" r="0.75000000000000022" t="1" header="0.5" footer="0.5"/>
    <c:pageSetup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'Well 3'!$A$1:$C$1</c:f>
          <c:strCache>
            <c:ptCount val="3"/>
            <c:pt idx="0">
              <c:v>Monitoring Well</c:v>
            </c:pt>
            <c:pt idx="2">
              <c:v>0</c:v>
            </c:pt>
          </c:strCache>
        </c:strRef>
      </c:tx>
      <c:layout>
        <c:manualLayout>
          <c:xMode val="edge"/>
          <c:yMode val="edge"/>
          <c:x val="0.44287976174939458"/>
          <c:y val="1.5855330680264658E-2"/>
        </c:manualLayout>
      </c:layout>
      <c:overlay val="0"/>
      <c:spPr>
        <a:noFill/>
        <a:ln w="25400">
          <a:noFill/>
        </a:ln>
      </c:spPr>
      <c:txPr>
        <a:bodyPr/>
        <a:lstStyle/>
        <a:p>
          <a:pPr>
            <a:defRPr sz="1000" b="1" i="0" u="none" strike="noStrike" baseline="0">
              <a:solidFill>
                <a:srgbClr val="000000"/>
              </a:solidFill>
              <a:latin typeface="Arial"/>
              <a:ea typeface="Arial"/>
              <a:cs typeface="Arial"/>
            </a:defRPr>
          </a:pPr>
          <a:endParaRPr lang="en-US"/>
        </a:p>
      </c:txPr>
    </c:title>
    <c:autoTitleDeleted val="0"/>
    <c:plotArea>
      <c:layout>
        <c:manualLayout>
          <c:layoutTarget val="inner"/>
          <c:xMode val="edge"/>
          <c:yMode val="edge"/>
          <c:x val="6.9706037669424473E-2"/>
          <c:y val="0.10872027180067968"/>
          <c:w val="0.78718535469107564"/>
          <c:h val="0.75424688561721409"/>
        </c:manualLayout>
      </c:layout>
      <c:scatterChart>
        <c:scatterStyle val="smoothMarker"/>
        <c:varyColors val="0"/>
        <c:ser>
          <c:idx val="7"/>
          <c:order val="4"/>
          <c:tx>
            <c:v>Cleanup Time</c:v>
          </c:tx>
          <c:spPr>
            <a:ln w="12700">
              <a:solidFill>
                <a:srgbClr val="0000FF"/>
              </a:solidFill>
              <a:prstDash val="solid"/>
            </a:ln>
          </c:spPr>
          <c:marker>
            <c:symbol val="none"/>
          </c:marker>
          <c:xVal>
            <c:numRef>
              <c:f>'Well 3'!$C$34:$C$35</c:f>
              <c:numCache>
                <c:formatCode>General</c:formatCode>
                <c:ptCount val="2"/>
                <c:pt idx="0">
                  <c:v>0</c:v>
                </c:pt>
                <c:pt idx="1">
                  <c:v>0</c:v>
                </c:pt>
              </c:numCache>
            </c:numRef>
          </c:xVal>
          <c:yVal>
            <c:numRef>
              <c:f>'Well 3'!$E$34:$E$35</c:f>
              <c:numCache>
                <c:formatCode>#,##0</c:formatCode>
                <c:ptCount val="2"/>
                <c:pt idx="0" formatCode="General">
                  <c:v>0</c:v>
                </c:pt>
                <c:pt idx="1">
                  <c:v>0</c:v>
                </c:pt>
              </c:numCache>
            </c:numRef>
          </c:yVal>
          <c:smooth val="1"/>
          <c:extLst>
            <c:ext xmlns:c16="http://schemas.microsoft.com/office/drawing/2014/chart" uri="{C3380CC4-5D6E-409C-BE32-E72D297353CC}">
              <c16:uniqueId val="{00000000-2450-4C1F-A8BE-9E479835B3F6}"/>
            </c:ext>
          </c:extLst>
        </c:ser>
        <c:dLbls>
          <c:showLegendKey val="0"/>
          <c:showVal val="0"/>
          <c:showCatName val="0"/>
          <c:showSerName val="0"/>
          <c:showPercent val="0"/>
          <c:showBubbleSize val="0"/>
        </c:dLbls>
        <c:axId val="324388104"/>
        <c:axId val="1"/>
      </c:scatterChart>
      <c:scatterChart>
        <c:scatterStyle val="lineMarker"/>
        <c:varyColors val="0"/>
        <c:ser>
          <c:idx val="0"/>
          <c:order val="0"/>
          <c:tx>
            <c:strRef>
              <c:f>'Well 3'!$E$5:$F$5</c:f>
              <c:strCache>
                <c:ptCount val="1"/>
                <c:pt idx="0">
                  <c:v>Benzene</c:v>
                </c:pt>
              </c:strCache>
            </c:strRef>
          </c:tx>
          <c:spPr>
            <a:ln w="25400">
              <a:solidFill>
                <a:srgbClr val="000080"/>
              </a:solidFill>
              <a:prstDash val="sysDash"/>
            </a:ln>
          </c:spPr>
          <c:marker>
            <c:symbol val="diamond"/>
            <c:size val="5"/>
            <c:spPr>
              <a:solidFill>
                <a:srgbClr val="000080"/>
              </a:solidFill>
              <a:ln>
                <a:solidFill>
                  <a:srgbClr val="000080"/>
                </a:solidFill>
                <a:prstDash val="solid"/>
              </a:ln>
            </c:spPr>
          </c:marker>
          <c:xVal>
            <c:numRef>
              <c:f>'Well 3'!$A$7:$A$23</c:f>
              <c:numCache>
                <c:formatCode>#,##0.00_);\(#,##0.00\)</c:formatCode>
                <c:ptCount val="17"/>
                <c:pt idx="0">
                  <c:v>0</c:v>
                </c:pt>
                <c:pt idx="1">
                  <c:v>0.25</c:v>
                </c:pt>
                <c:pt idx="2">
                  <c:v>0.5</c:v>
                </c:pt>
                <c:pt idx="3">
                  <c:v>0.75</c:v>
                </c:pt>
                <c:pt idx="4">
                  <c:v>1</c:v>
                </c:pt>
                <c:pt idx="5">
                  <c:v>1.25</c:v>
                </c:pt>
                <c:pt idx="6">
                  <c:v>1.5</c:v>
                </c:pt>
                <c:pt idx="7">
                  <c:v>1.75</c:v>
                </c:pt>
                <c:pt idx="8">
                  <c:v>2</c:v>
                </c:pt>
                <c:pt idx="9">
                  <c:v>2.25</c:v>
                </c:pt>
                <c:pt idx="10">
                  <c:v>2.5</c:v>
                </c:pt>
                <c:pt idx="11">
                  <c:v>2.75</c:v>
                </c:pt>
                <c:pt idx="12">
                  <c:v>3</c:v>
                </c:pt>
                <c:pt idx="13">
                  <c:v>3.25</c:v>
                </c:pt>
                <c:pt idx="14">
                  <c:v>3.5</c:v>
                </c:pt>
                <c:pt idx="15">
                  <c:v>3.75</c:v>
                </c:pt>
                <c:pt idx="16">
                  <c:v>4</c:v>
                </c:pt>
              </c:numCache>
            </c:numRef>
          </c:xVal>
          <c:yVal>
            <c:numRef>
              <c:f>'Well 3'!$E$7:$E$23</c:f>
              <c:numCache>
                <c:formatCode>0</c:formatCode>
                <c:ptCount val="17"/>
                <c:pt idx="0" formatCode="#,##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numCache>
            </c:numRef>
          </c:yVal>
          <c:smooth val="0"/>
          <c:extLst>
            <c:ext xmlns:c16="http://schemas.microsoft.com/office/drawing/2014/chart" uri="{C3380CC4-5D6E-409C-BE32-E72D297353CC}">
              <c16:uniqueId val="{00000001-2450-4C1F-A8BE-9E479835B3F6}"/>
            </c:ext>
          </c:extLst>
        </c:ser>
        <c:ser>
          <c:idx val="1"/>
          <c:order val="1"/>
          <c:tx>
            <c:v>TEX</c:v>
          </c:tx>
          <c:spPr>
            <a:ln w="25400">
              <a:solidFill>
                <a:srgbClr val="FF00FF"/>
              </a:solidFill>
              <a:prstDash val="sysDash"/>
            </a:ln>
          </c:spPr>
          <c:marker>
            <c:symbol val="square"/>
            <c:size val="5"/>
            <c:spPr>
              <a:solidFill>
                <a:srgbClr val="FF00FF"/>
              </a:solidFill>
              <a:ln>
                <a:solidFill>
                  <a:srgbClr val="FF00FF"/>
                </a:solidFill>
                <a:prstDash val="solid"/>
              </a:ln>
            </c:spPr>
          </c:marker>
          <c:xVal>
            <c:numRef>
              <c:f>'Well 3'!$A$7:$A$23</c:f>
              <c:numCache>
                <c:formatCode>#,##0.00_);\(#,##0.00\)</c:formatCode>
                <c:ptCount val="17"/>
                <c:pt idx="0">
                  <c:v>0</c:v>
                </c:pt>
                <c:pt idx="1">
                  <c:v>0.25</c:v>
                </c:pt>
                <c:pt idx="2">
                  <c:v>0.5</c:v>
                </c:pt>
                <c:pt idx="3">
                  <c:v>0.75</c:v>
                </c:pt>
                <c:pt idx="4">
                  <c:v>1</c:v>
                </c:pt>
                <c:pt idx="5">
                  <c:v>1.25</c:v>
                </c:pt>
                <c:pt idx="6">
                  <c:v>1.5</c:v>
                </c:pt>
                <c:pt idx="7">
                  <c:v>1.75</c:v>
                </c:pt>
                <c:pt idx="8">
                  <c:v>2</c:v>
                </c:pt>
                <c:pt idx="9">
                  <c:v>2.25</c:v>
                </c:pt>
                <c:pt idx="10">
                  <c:v>2.5</c:v>
                </c:pt>
                <c:pt idx="11">
                  <c:v>2.75</c:v>
                </c:pt>
                <c:pt idx="12">
                  <c:v>3</c:v>
                </c:pt>
                <c:pt idx="13">
                  <c:v>3.25</c:v>
                </c:pt>
                <c:pt idx="14">
                  <c:v>3.5</c:v>
                </c:pt>
                <c:pt idx="15">
                  <c:v>3.75</c:v>
                </c:pt>
                <c:pt idx="16">
                  <c:v>4</c:v>
                </c:pt>
              </c:numCache>
            </c:numRef>
          </c:xVal>
          <c:yVal>
            <c:numRef>
              <c:f>'Well 3'!$G$7:$G$23</c:f>
              <c:numCache>
                <c:formatCode>0</c:formatCode>
                <c:ptCount val="17"/>
                <c:pt idx="0" formatCode="#,##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numCache>
            </c:numRef>
          </c:yVal>
          <c:smooth val="0"/>
          <c:extLst>
            <c:ext xmlns:c16="http://schemas.microsoft.com/office/drawing/2014/chart" uri="{C3380CC4-5D6E-409C-BE32-E72D297353CC}">
              <c16:uniqueId val="{00000002-2450-4C1F-A8BE-9E479835B3F6}"/>
            </c:ext>
          </c:extLst>
        </c:ser>
        <c:ser>
          <c:idx val="2"/>
          <c:order val="2"/>
          <c:tx>
            <c:strRef>
              <c:f>'Well 3'!$I$5:$J$5</c:f>
              <c:strCache>
                <c:ptCount val="1"/>
                <c:pt idx="0">
                  <c:v>Naphthalenes</c:v>
                </c:pt>
              </c:strCache>
            </c:strRef>
          </c:tx>
          <c:spPr>
            <a:ln w="25400">
              <a:solidFill>
                <a:schemeClr val="accent6"/>
              </a:solidFill>
              <a:prstDash val="sysDash"/>
            </a:ln>
          </c:spPr>
          <c:marker>
            <c:symbol val="triangle"/>
            <c:size val="5"/>
            <c:spPr>
              <a:solidFill>
                <a:srgbClr val="F79646"/>
              </a:solidFill>
              <a:ln>
                <a:solidFill>
                  <a:srgbClr val="FF9900"/>
                </a:solidFill>
                <a:prstDash val="solid"/>
              </a:ln>
            </c:spPr>
          </c:marker>
          <c:xVal>
            <c:numRef>
              <c:f>'Well 3'!$A$7:$A$23</c:f>
              <c:numCache>
                <c:formatCode>#,##0.00_);\(#,##0.00\)</c:formatCode>
                <c:ptCount val="17"/>
                <c:pt idx="0">
                  <c:v>0</c:v>
                </c:pt>
                <c:pt idx="1">
                  <c:v>0.25</c:v>
                </c:pt>
                <c:pt idx="2">
                  <c:v>0.5</c:v>
                </c:pt>
                <c:pt idx="3">
                  <c:v>0.75</c:v>
                </c:pt>
                <c:pt idx="4">
                  <c:v>1</c:v>
                </c:pt>
                <c:pt idx="5">
                  <c:v>1.25</c:v>
                </c:pt>
                <c:pt idx="6">
                  <c:v>1.5</c:v>
                </c:pt>
                <c:pt idx="7">
                  <c:v>1.75</c:v>
                </c:pt>
                <c:pt idx="8">
                  <c:v>2</c:v>
                </c:pt>
                <c:pt idx="9">
                  <c:v>2.25</c:v>
                </c:pt>
                <c:pt idx="10">
                  <c:v>2.5</c:v>
                </c:pt>
                <c:pt idx="11">
                  <c:v>2.75</c:v>
                </c:pt>
                <c:pt idx="12">
                  <c:v>3</c:v>
                </c:pt>
                <c:pt idx="13">
                  <c:v>3.25</c:v>
                </c:pt>
                <c:pt idx="14">
                  <c:v>3.5</c:v>
                </c:pt>
                <c:pt idx="15">
                  <c:v>3.75</c:v>
                </c:pt>
                <c:pt idx="16">
                  <c:v>4</c:v>
                </c:pt>
              </c:numCache>
            </c:numRef>
          </c:xVal>
          <c:yVal>
            <c:numRef>
              <c:f>'Well 3'!$I$7:$I$23</c:f>
              <c:numCache>
                <c:formatCode>0</c:formatCode>
                <c:ptCount val="17"/>
                <c:pt idx="0" formatCode="#,##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numCache>
            </c:numRef>
          </c:yVal>
          <c:smooth val="0"/>
          <c:extLst>
            <c:ext xmlns:c16="http://schemas.microsoft.com/office/drawing/2014/chart" uri="{C3380CC4-5D6E-409C-BE32-E72D297353CC}">
              <c16:uniqueId val="{00000003-2450-4C1F-A8BE-9E479835B3F6}"/>
            </c:ext>
          </c:extLst>
        </c:ser>
        <c:ser>
          <c:idx val="3"/>
          <c:order val="3"/>
          <c:tx>
            <c:strRef>
              <c:f>'Well 3'!$K$5:$L$5</c:f>
              <c:strCache>
                <c:ptCount val="1"/>
                <c:pt idx="0">
                  <c:v>MTBE</c:v>
                </c:pt>
              </c:strCache>
            </c:strRef>
          </c:tx>
          <c:spPr>
            <a:ln w="25400">
              <a:solidFill>
                <a:srgbClr val="00B050"/>
              </a:solidFill>
              <a:prstDash val="sysDash"/>
            </a:ln>
          </c:spPr>
          <c:marker>
            <c:symbol val="x"/>
            <c:size val="5"/>
            <c:spPr>
              <a:noFill/>
              <a:ln>
                <a:solidFill>
                  <a:srgbClr val="00B050"/>
                </a:solidFill>
                <a:prstDash val="solid"/>
              </a:ln>
            </c:spPr>
          </c:marker>
          <c:xVal>
            <c:numRef>
              <c:f>'Well 3'!$A$7:$A$23</c:f>
              <c:numCache>
                <c:formatCode>#,##0.00_);\(#,##0.00\)</c:formatCode>
                <c:ptCount val="17"/>
                <c:pt idx="0">
                  <c:v>0</c:v>
                </c:pt>
                <c:pt idx="1">
                  <c:v>0.25</c:v>
                </c:pt>
                <c:pt idx="2">
                  <c:v>0.5</c:v>
                </c:pt>
                <c:pt idx="3">
                  <c:v>0.75</c:v>
                </c:pt>
                <c:pt idx="4">
                  <c:v>1</c:v>
                </c:pt>
                <c:pt idx="5">
                  <c:v>1.25</c:v>
                </c:pt>
                <c:pt idx="6">
                  <c:v>1.5</c:v>
                </c:pt>
                <c:pt idx="7">
                  <c:v>1.75</c:v>
                </c:pt>
                <c:pt idx="8">
                  <c:v>2</c:v>
                </c:pt>
                <c:pt idx="9">
                  <c:v>2.25</c:v>
                </c:pt>
                <c:pt idx="10">
                  <c:v>2.5</c:v>
                </c:pt>
                <c:pt idx="11">
                  <c:v>2.75</c:v>
                </c:pt>
                <c:pt idx="12">
                  <c:v>3</c:v>
                </c:pt>
                <c:pt idx="13">
                  <c:v>3.25</c:v>
                </c:pt>
                <c:pt idx="14">
                  <c:v>3.5</c:v>
                </c:pt>
                <c:pt idx="15">
                  <c:v>3.75</c:v>
                </c:pt>
                <c:pt idx="16">
                  <c:v>4</c:v>
                </c:pt>
              </c:numCache>
            </c:numRef>
          </c:xVal>
          <c:yVal>
            <c:numRef>
              <c:f>'Well 3'!$K$7:$K$23</c:f>
              <c:numCache>
                <c:formatCode>0</c:formatCode>
                <c:ptCount val="17"/>
                <c:pt idx="0" formatCode="#,##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numCache>
            </c:numRef>
          </c:yVal>
          <c:smooth val="0"/>
          <c:extLst>
            <c:ext xmlns:c16="http://schemas.microsoft.com/office/drawing/2014/chart" uri="{C3380CC4-5D6E-409C-BE32-E72D297353CC}">
              <c16:uniqueId val="{00000004-2450-4C1F-A8BE-9E479835B3F6}"/>
            </c:ext>
          </c:extLst>
        </c:ser>
        <c:ser>
          <c:idx val="8"/>
          <c:order val="5"/>
          <c:tx>
            <c:v>Benzene Actual</c:v>
          </c:tx>
          <c:spPr>
            <a:ln w="12700">
              <a:solidFill>
                <a:srgbClr val="000080"/>
              </a:solidFill>
              <a:prstDash val="solid"/>
            </a:ln>
          </c:spPr>
          <c:marker>
            <c:symbol val="diamond"/>
            <c:size val="5"/>
            <c:spPr>
              <a:solidFill>
                <a:srgbClr val="000080"/>
              </a:solidFill>
              <a:ln>
                <a:solidFill>
                  <a:srgbClr val="000080"/>
                </a:solidFill>
                <a:prstDash val="solid"/>
              </a:ln>
            </c:spPr>
          </c:marker>
          <c:xVal>
            <c:numRef>
              <c:f>'Well 3'!$D$7:$D$23</c:f>
              <c:numCache>
                <c:formatCode>#,##0.00_);\(#,##0.00\)</c:formatCode>
                <c:ptCount val="17"/>
                <c:pt idx="0">
                  <c:v>0</c:v>
                </c:pt>
                <c:pt idx="1">
                  <c:v>0.25</c:v>
                </c:pt>
                <c:pt idx="2">
                  <c:v>0.5</c:v>
                </c:pt>
                <c:pt idx="3">
                  <c:v>0.75</c:v>
                </c:pt>
                <c:pt idx="4">
                  <c:v>1</c:v>
                </c:pt>
                <c:pt idx="5">
                  <c:v>1.25</c:v>
                </c:pt>
                <c:pt idx="6">
                  <c:v>1.5</c:v>
                </c:pt>
                <c:pt idx="7">
                  <c:v>1.75</c:v>
                </c:pt>
                <c:pt idx="8">
                  <c:v>2</c:v>
                </c:pt>
                <c:pt idx="9">
                  <c:v>2.25</c:v>
                </c:pt>
                <c:pt idx="10">
                  <c:v>2.5</c:v>
                </c:pt>
                <c:pt idx="11">
                  <c:v>2.75</c:v>
                </c:pt>
                <c:pt idx="12">
                  <c:v>3</c:v>
                </c:pt>
                <c:pt idx="13">
                  <c:v>3.25</c:v>
                </c:pt>
                <c:pt idx="14">
                  <c:v>3.5</c:v>
                </c:pt>
                <c:pt idx="15">
                  <c:v>3.75</c:v>
                </c:pt>
                <c:pt idx="16">
                  <c:v>4</c:v>
                </c:pt>
              </c:numCache>
            </c:numRef>
          </c:xVal>
          <c:yVal>
            <c:numRef>
              <c:f>'Well 3'!$F$7:$F$23</c:f>
              <c:numCache>
                <c:formatCode>General</c:formatCode>
                <c:ptCount val="17"/>
                <c:pt idx="0">
                  <c:v>0</c:v>
                </c:pt>
              </c:numCache>
            </c:numRef>
          </c:yVal>
          <c:smooth val="0"/>
          <c:extLst>
            <c:ext xmlns:c16="http://schemas.microsoft.com/office/drawing/2014/chart" uri="{C3380CC4-5D6E-409C-BE32-E72D297353CC}">
              <c16:uniqueId val="{00000005-2450-4C1F-A8BE-9E479835B3F6}"/>
            </c:ext>
          </c:extLst>
        </c:ser>
        <c:ser>
          <c:idx val="9"/>
          <c:order val="6"/>
          <c:tx>
            <c:v>TEX Actual</c:v>
          </c:tx>
          <c:spPr>
            <a:ln w="12700">
              <a:solidFill>
                <a:srgbClr val="FF00FF"/>
              </a:solidFill>
              <a:prstDash val="solid"/>
            </a:ln>
          </c:spPr>
          <c:marker>
            <c:symbol val="square"/>
            <c:size val="5"/>
            <c:spPr>
              <a:solidFill>
                <a:srgbClr val="FF00FF"/>
              </a:solidFill>
              <a:ln>
                <a:solidFill>
                  <a:srgbClr val="FF00FF"/>
                </a:solidFill>
                <a:prstDash val="solid"/>
              </a:ln>
            </c:spPr>
          </c:marker>
          <c:xVal>
            <c:numRef>
              <c:f>'Well 3'!$D$7:$D$23</c:f>
              <c:numCache>
                <c:formatCode>#,##0.00_);\(#,##0.00\)</c:formatCode>
                <c:ptCount val="17"/>
                <c:pt idx="0">
                  <c:v>0</c:v>
                </c:pt>
                <c:pt idx="1">
                  <c:v>0.25</c:v>
                </c:pt>
                <c:pt idx="2">
                  <c:v>0.5</c:v>
                </c:pt>
                <c:pt idx="3">
                  <c:v>0.75</c:v>
                </c:pt>
                <c:pt idx="4">
                  <c:v>1</c:v>
                </c:pt>
                <c:pt idx="5">
                  <c:v>1.25</c:v>
                </c:pt>
                <c:pt idx="6">
                  <c:v>1.5</c:v>
                </c:pt>
                <c:pt idx="7">
                  <c:v>1.75</c:v>
                </c:pt>
                <c:pt idx="8">
                  <c:v>2</c:v>
                </c:pt>
                <c:pt idx="9">
                  <c:v>2.25</c:v>
                </c:pt>
                <c:pt idx="10">
                  <c:v>2.5</c:v>
                </c:pt>
                <c:pt idx="11">
                  <c:v>2.75</c:v>
                </c:pt>
                <c:pt idx="12">
                  <c:v>3</c:v>
                </c:pt>
                <c:pt idx="13">
                  <c:v>3.25</c:v>
                </c:pt>
                <c:pt idx="14">
                  <c:v>3.5</c:v>
                </c:pt>
                <c:pt idx="15">
                  <c:v>3.75</c:v>
                </c:pt>
                <c:pt idx="16">
                  <c:v>4</c:v>
                </c:pt>
              </c:numCache>
            </c:numRef>
          </c:xVal>
          <c:yVal>
            <c:numRef>
              <c:f>'Well 3'!$H$7:$H$23</c:f>
              <c:numCache>
                <c:formatCode>General</c:formatCode>
                <c:ptCount val="17"/>
                <c:pt idx="0">
                  <c:v>0</c:v>
                </c:pt>
              </c:numCache>
            </c:numRef>
          </c:yVal>
          <c:smooth val="0"/>
          <c:extLst>
            <c:ext xmlns:c16="http://schemas.microsoft.com/office/drawing/2014/chart" uri="{C3380CC4-5D6E-409C-BE32-E72D297353CC}">
              <c16:uniqueId val="{00000006-2450-4C1F-A8BE-9E479835B3F6}"/>
            </c:ext>
          </c:extLst>
        </c:ser>
        <c:ser>
          <c:idx val="10"/>
          <c:order val="7"/>
          <c:tx>
            <c:v>MTBE Actual</c:v>
          </c:tx>
          <c:spPr>
            <a:ln>
              <a:solidFill>
                <a:srgbClr val="00B050"/>
              </a:solidFill>
            </a:ln>
          </c:spPr>
          <c:marker>
            <c:symbol val="x"/>
            <c:size val="7"/>
            <c:spPr>
              <a:noFill/>
              <a:ln>
                <a:solidFill>
                  <a:srgbClr val="00B050"/>
                </a:solidFill>
              </a:ln>
            </c:spPr>
          </c:marker>
          <c:xVal>
            <c:numRef>
              <c:f>'Well 3'!$D$7:$D$23</c:f>
              <c:numCache>
                <c:formatCode>#,##0.00_);\(#,##0.00\)</c:formatCode>
                <c:ptCount val="17"/>
                <c:pt idx="0">
                  <c:v>0</c:v>
                </c:pt>
                <c:pt idx="1">
                  <c:v>0.25</c:v>
                </c:pt>
                <c:pt idx="2">
                  <c:v>0.5</c:v>
                </c:pt>
                <c:pt idx="3">
                  <c:v>0.75</c:v>
                </c:pt>
                <c:pt idx="4">
                  <c:v>1</c:v>
                </c:pt>
                <c:pt idx="5">
                  <c:v>1.25</c:v>
                </c:pt>
                <c:pt idx="6">
                  <c:v>1.5</c:v>
                </c:pt>
                <c:pt idx="7">
                  <c:v>1.75</c:v>
                </c:pt>
                <c:pt idx="8">
                  <c:v>2</c:v>
                </c:pt>
                <c:pt idx="9">
                  <c:v>2.25</c:v>
                </c:pt>
                <c:pt idx="10">
                  <c:v>2.5</c:v>
                </c:pt>
                <c:pt idx="11">
                  <c:v>2.75</c:v>
                </c:pt>
                <c:pt idx="12">
                  <c:v>3</c:v>
                </c:pt>
                <c:pt idx="13">
                  <c:v>3.25</c:v>
                </c:pt>
                <c:pt idx="14">
                  <c:v>3.5</c:v>
                </c:pt>
                <c:pt idx="15">
                  <c:v>3.75</c:v>
                </c:pt>
                <c:pt idx="16">
                  <c:v>4</c:v>
                </c:pt>
              </c:numCache>
            </c:numRef>
          </c:xVal>
          <c:yVal>
            <c:numRef>
              <c:f>'Well 3'!$L$7:$L$23</c:f>
              <c:numCache>
                <c:formatCode>General</c:formatCode>
                <c:ptCount val="17"/>
                <c:pt idx="0">
                  <c:v>0</c:v>
                </c:pt>
              </c:numCache>
            </c:numRef>
          </c:yVal>
          <c:smooth val="0"/>
          <c:extLst>
            <c:ext xmlns:c16="http://schemas.microsoft.com/office/drawing/2014/chart" uri="{C3380CC4-5D6E-409C-BE32-E72D297353CC}">
              <c16:uniqueId val="{00000007-2450-4C1F-A8BE-9E479835B3F6}"/>
            </c:ext>
          </c:extLst>
        </c:ser>
        <c:ser>
          <c:idx val="4"/>
          <c:order val="8"/>
          <c:tx>
            <c:v>Naph. Actual</c:v>
          </c:tx>
          <c:spPr>
            <a:ln>
              <a:solidFill>
                <a:schemeClr val="accent6"/>
              </a:solidFill>
            </a:ln>
          </c:spPr>
          <c:marker>
            <c:symbol val="triangle"/>
            <c:size val="7"/>
            <c:spPr>
              <a:solidFill>
                <a:srgbClr val="FFC000"/>
              </a:solidFill>
            </c:spPr>
          </c:marker>
          <c:xVal>
            <c:numRef>
              <c:f>'Well 3'!$D$7:$D$23</c:f>
              <c:numCache>
                <c:formatCode>#,##0.00_);\(#,##0.00\)</c:formatCode>
                <c:ptCount val="17"/>
                <c:pt idx="0">
                  <c:v>0</c:v>
                </c:pt>
                <c:pt idx="1">
                  <c:v>0.25</c:v>
                </c:pt>
                <c:pt idx="2">
                  <c:v>0.5</c:v>
                </c:pt>
                <c:pt idx="3">
                  <c:v>0.75</c:v>
                </c:pt>
                <c:pt idx="4">
                  <c:v>1</c:v>
                </c:pt>
                <c:pt idx="5">
                  <c:v>1.25</c:v>
                </c:pt>
                <c:pt idx="6">
                  <c:v>1.5</c:v>
                </c:pt>
                <c:pt idx="7">
                  <c:v>1.75</c:v>
                </c:pt>
                <c:pt idx="8">
                  <c:v>2</c:v>
                </c:pt>
                <c:pt idx="9">
                  <c:v>2.25</c:v>
                </c:pt>
                <c:pt idx="10">
                  <c:v>2.5</c:v>
                </c:pt>
                <c:pt idx="11">
                  <c:v>2.75</c:v>
                </c:pt>
                <c:pt idx="12">
                  <c:v>3</c:v>
                </c:pt>
                <c:pt idx="13">
                  <c:v>3.25</c:v>
                </c:pt>
                <c:pt idx="14">
                  <c:v>3.5</c:v>
                </c:pt>
                <c:pt idx="15">
                  <c:v>3.75</c:v>
                </c:pt>
                <c:pt idx="16">
                  <c:v>4</c:v>
                </c:pt>
              </c:numCache>
            </c:numRef>
          </c:xVal>
          <c:yVal>
            <c:numRef>
              <c:f>'Well 3'!$J$7:$J$23</c:f>
              <c:numCache>
                <c:formatCode>General</c:formatCode>
                <c:ptCount val="17"/>
                <c:pt idx="0">
                  <c:v>0</c:v>
                </c:pt>
              </c:numCache>
            </c:numRef>
          </c:yVal>
          <c:smooth val="0"/>
          <c:extLst>
            <c:ext xmlns:c16="http://schemas.microsoft.com/office/drawing/2014/chart" uri="{C3380CC4-5D6E-409C-BE32-E72D297353CC}">
              <c16:uniqueId val="{00000008-2450-4C1F-A8BE-9E479835B3F6}"/>
            </c:ext>
          </c:extLst>
        </c:ser>
        <c:dLbls>
          <c:showLegendKey val="0"/>
          <c:showVal val="0"/>
          <c:showCatName val="0"/>
          <c:showSerName val="0"/>
          <c:showPercent val="0"/>
          <c:showBubbleSize val="0"/>
        </c:dLbls>
        <c:axId val="324388104"/>
        <c:axId val="1"/>
      </c:scatterChart>
      <c:valAx>
        <c:axId val="324388104"/>
        <c:scaling>
          <c:orientation val="minMax"/>
          <c:max val="4"/>
          <c:min val="0"/>
        </c:scaling>
        <c:delete val="0"/>
        <c:axPos val="b"/>
        <c:title>
          <c:tx>
            <c:rich>
              <a:bodyPr/>
              <a:lstStyle/>
              <a:p>
                <a:pPr>
                  <a:defRPr sz="1000" b="1" i="0" u="none" strike="noStrike" baseline="0">
                    <a:solidFill>
                      <a:srgbClr val="000000"/>
                    </a:solidFill>
                    <a:latin typeface="Arial"/>
                    <a:ea typeface="Arial"/>
                    <a:cs typeface="Arial"/>
                  </a:defRPr>
                </a:pPr>
                <a:r>
                  <a:rPr lang="en-US"/>
                  <a:t>Cleanup Time (yrs)</a:t>
                </a:r>
              </a:p>
            </c:rich>
          </c:tx>
          <c:layout>
            <c:manualLayout>
              <c:xMode val="edge"/>
              <c:yMode val="edge"/>
              <c:x val="0.43372649033511695"/>
              <c:y val="0.91959214139963574"/>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
        <c:crosses val="autoZero"/>
        <c:crossBetween val="midCat"/>
        <c:majorUnit val="0.25"/>
      </c:valAx>
      <c:valAx>
        <c:axId val="1"/>
        <c:scaling>
          <c:orientation val="minMax"/>
          <c:min val="0"/>
        </c:scaling>
        <c:delete val="0"/>
        <c:axPos val="l"/>
        <c:majorGridlines>
          <c:spPr>
            <a:ln w="3175">
              <a:solidFill>
                <a:srgbClr val="000000"/>
              </a:solidFill>
              <a:prstDash val="solid"/>
            </a:ln>
          </c:spPr>
        </c:majorGridlines>
        <c:title>
          <c:tx>
            <c:rich>
              <a:bodyPr/>
              <a:lstStyle/>
              <a:p>
                <a:pPr>
                  <a:defRPr sz="1000" b="1" i="0" u="none" strike="noStrike" baseline="0">
                    <a:solidFill>
                      <a:srgbClr val="000000"/>
                    </a:solidFill>
                    <a:latin typeface="Arial"/>
                    <a:ea typeface="Arial"/>
                    <a:cs typeface="Arial"/>
                  </a:defRPr>
                </a:pPr>
                <a:r>
                  <a:rPr lang="en-US"/>
                  <a:t>Concentration (ug/l)</a:t>
                </a:r>
              </a:p>
            </c:rich>
          </c:tx>
          <c:layout>
            <c:manualLayout>
              <c:xMode val="edge"/>
              <c:yMode val="edge"/>
              <c:x val="4.2245798349791917E-3"/>
              <c:y val="0.2876559286348866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324388104"/>
        <c:crosses val="autoZero"/>
        <c:crossBetween val="midCat"/>
      </c:valAx>
    </c:plotArea>
    <c:legend>
      <c:legendPos val="r"/>
      <c:layout>
        <c:manualLayout>
          <c:xMode val="edge"/>
          <c:yMode val="edge"/>
          <c:x val="0.87188612099644125"/>
          <c:y val="0.01"/>
          <c:w val="0.12366548042704627"/>
          <c:h val="0.97599999999999998"/>
        </c:manualLayout>
      </c:layout>
      <c:overlay val="0"/>
      <c:spPr>
        <a:solidFill>
          <a:srgbClr val="FFFFFF"/>
        </a:solidFill>
        <a:ln w="3175">
          <a:solidFill>
            <a:srgbClr val="000000"/>
          </a:solidFill>
          <a:prstDash val="solid"/>
        </a:ln>
      </c:spPr>
      <c:txPr>
        <a:bodyPr/>
        <a:lstStyle/>
        <a:p>
          <a:pPr>
            <a:defRPr sz="900" b="0" i="0" u="none" strike="noStrike" baseline="0">
              <a:solidFill>
                <a:srgbClr val="000000"/>
              </a:solidFill>
              <a:latin typeface="Arial"/>
              <a:ea typeface="Arial"/>
              <a:cs typeface="Arial"/>
            </a:defRPr>
          </a:pPr>
          <a:endParaRPr lang="en-US"/>
        </a:p>
      </c:txPr>
    </c:legend>
    <c:plotVisOnly val="0"/>
    <c:dispBlanksAs val="gap"/>
    <c:showDLblsOverMax val="0"/>
  </c:chart>
  <c:spPr>
    <a:solidFill>
      <a:srgbClr val="FFFFFF"/>
    </a:solidFill>
    <a:ln w="3175">
      <a:solidFill>
        <a:srgbClr val="000000"/>
      </a:solidFill>
      <a:prstDash val="solid"/>
    </a:ln>
  </c:spPr>
  <c:txPr>
    <a:bodyPr/>
    <a:lstStyle/>
    <a:p>
      <a:pPr>
        <a:defRPr sz="1500" b="0" i="0" u="none" strike="noStrike" baseline="0">
          <a:solidFill>
            <a:srgbClr val="000000"/>
          </a:solidFill>
          <a:latin typeface="Arial"/>
          <a:ea typeface="Arial"/>
          <a:cs typeface="Arial"/>
        </a:defRPr>
      </a:pPr>
      <a:endParaRPr lang="en-US"/>
    </a:p>
  </c:txPr>
  <c:printSettings>
    <c:headerFooter alignWithMargins="0"/>
    <c:pageMargins b="1" l="0.75000000000000044" r="0.75000000000000044" t="1" header="0.5" footer="0.5"/>
    <c:pageSetup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'Well 4'!$A$1:$C$1</c:f>
          <c:strCache>
            <c:ptCount val="3"/>
            <c:pt idx="0">
              <c:v>Monitoring Well</c:v>
            </c:pt>
            <c:pt idx="2">
              <c:v>0</c:v>
            </c:pt>
          </c:strCache>
        </c:strRef>
      </c:tx>
      <c:layout>
        <c:manualLayout>
          <c:xMode val="edge"/>
          <c:yMode val="edge"/>
          <c:x val="0.44287976174939458"/>
          <c:y val="1.5855330680264658E-2"/>
        </c:manualLayout>
      </c:layout>
      <c:overlay val="0"/>
      <c:spPr>
        <a:noFill/>
        <a:ln w="25400">
          <a:noFill/>
        </a:ln>
      </c:spPr>
      <c:txPr>
        <a:bodyPr/>
        <a:lstStyle/>
        <a:p>
          <a:pPr>
            <a:defRPr sz="1000" b="1" i="0" u="none" strike="noStrike" baseline="0">
              <a:solidFill>
                <a:srgbClr val="000000"/>
              </a:solidFill>
              <a:latin typeface="Arial"/>
              <a:ea typeface="Arial"/>
              <a:cs typeface="Arial"/>
            </a:defRPr>
          </a:pPr>
          <a:endParaRPr lang="en-US"/>
        </a:p>
      </c:txPr>
    </c:title>
    <c:autoTitleDeleted val="0"/>
    <c:plotArea>
      <c:layout>
        <c:manualLayout>
          <c:layoutTarget val="inner"/>
          <c:xMode val="edge"/>
          <c:yMode val="edge"/>
          <c:x val="6.9706037669424431E-2"/>
          <c:y val="0.1087202718006796"/>
          <c:w val="0.78718535469107564"/>
          <c:h val="0.75424688561721409"/>
        </c:manualLayout>
      </c:layout>
      <c:scatterChart>
        <c:scatterStyle val="smoothMarker"/>
        <c:varyColors val="0"/>
        <c:ser>
          <c:idx val="7"/>
          <c:order val="4"/>
          <c:tx>
            <c:v>Cleanup Time</c:v>
          </c:tx>
          <c:spPr>
            <a:ln w="12700">
              <a:solidFill>
                <a:srgbClr val="0000FF"/>
              </a:solidFill>
              <a:prstDash val="solid"/>
            </a:ln>
          </c:spPr>
          <c:marker>
            <c:symbol val="none"/>
          </c:marker>
          <c:xVal>
            <c:numRef>
              <c:f>'Well 4'!$C$34:$C$35</c:f>
              <c:numCache>
                <c:formatCode>General</c:formatCode>
                <c:ptCount val="2"/>
                <c:pt idx="0">
                  <c:v>0</c:v>
                </c:pt>
                <c:pt idx="1">
                  <c:v>0</c:v>
                </c:pt>
              </c:numCache>
            </c:numRef>
          </c:xVal>
          <c:yVal>
            <c:numRef>
              <c:f>'Well 4'!$E$34:$E$35</c:f>
              <c:numCache>
                <c:formatCode>#,##0</c:formatCode>
                <c:ptCount val="2"/>
                <c:pt idx="0" formatCode="General">
                  <c:v>0</c:v>
                </c:pt>
                <c:pt idx="1">
                  <c:v>0</c:v>
                </c:pt>
              </c:numCache>
            </c:numRef>
          </c:yVal>
          <c:smooth val="1"/>
          <c:extLst>
            <c:ext xmlns:c16="http://schemas.microsoft.com/office/drawing/2014/chart" uri="{C3380CC4-5D6E-409C-BE32-E72D297353CC}">
              <c16:uniqueId val="{00000000-DF5F-4EF9-8942-06EFA0D36252}"/>
            </c:ext>
          </c:extLst>
        </c:ser>
        <c:dLbls>
          <c:showLegendKey val="0"/>
          <c:showVal val="0"/>
          <c:showCatName val="0"/>
          <c:showSerName val="0"/>
          <c:showPercent val="0"/>
          <c:showBubbleSize val="0"/>
        </c:dLbls>
        <c:axId val="322995432"/>
        <c:axId val="1"/>
      </c:scatterChart>
      <c:scatterChart>
        <c:scatterStyle val="lineMarker"/>
        <c:varyColors val="0"/>
        <c:ser>
          <c:idx val="0"/>
          <c:order val="0"/>
          <c:tx>
            <c:strRef>
              <c:f>'Well 4'!$E$5:$F$5</c:f>
              <c:strCache>
                <c:ptCount val="1"/>
                <c:pt idx="0">
                  <c:v>Benzene</c:v>
                </c:pt>
              </c:strCache>
            </c:strRef>
          </c:tx>
          <c:spPr>
            <a:ln w="25400">
              <a:solidFill>
                <a:srgbClr val="000080"/>
              </a:solidFill>
              <a:prstDash val="sysDash"/>
            </a:ln>
          </c:spPr>
          <c:marker>
            <c:symbol val="diamond"/>
            <c:size val="5"/>
            <c:spPr>
              <a:solidFill>
                <a:srgbClr val="000080"/>
              </a:solidFill>
              <a:ln>
                <a:solidFill>
                  <a:srgbClr val="000080"/>
                </a:solidFill>
                <a:prstDash val="solid"/>
              </a:ln>
            </c:spPr>
          </c:marker>
          <c:xVal>
            <c:numRef>
              <c:f>'Well 4'!$A$7:$A$23</c:f>
              <c:numCache>
                <c:formatCode>#,##0.00_);\(#,##0.00\)</c:formatCode>
                <c:ptCount val="17"/>
                <c:pt idx="0">
                  <c:v>0</c:v>
                </c:pt>
                <c:pt idx="1">
                  <c:v>0.25</c:v>
                </c:pt>
                <c:pt idx="2">
                  <c:v>0.5</c:v>
                </c:pt>
                <c:pt idx="3">
                  <c:v>0.75</c:v>
                </c:pt>
                <c:pt idx="4">
                  <c:v>1</c:v>
                </c:pt>
                <c:pt idx="5">
                  <c:v>1.25</c:v>
                </c:pt>
                <c:pt idx="6">
                  <c:v>1.5</c:v>
                </c:pt>
                <c:pt idx="7">
                  <c:v>1.75</c:v>
                </c:pt>
                <c:pt idx="8">
                  <c:v>2</c:v>
                </c:pt>
                <c:pt idx="9">
                  <c:v>2.25</c:v>
                </c:pt>
                <c:pt idx="10">
                  <c:v>2.5</c:v>
                </c:pt>
                <c:pt idx="11">
                  <c:v>2.75</c:v>
                </c:pt>
                <c:pt idx="12">
                  <c:v>3</c:v>
                </c:pt>
                <c:pt idx="13">
                  <c:v>3.25</c:v>
                </c:pt>
                <c:pt idx="14">
                  <c:v>3.5</c:v>
                </c:pt>
                <c:pt idx="15">
                  <c:v>3.75</c:v>
                </c:pt>
                <c:pt idx="16">
                  <c:v>4</c:v>
                </c:pt>
              </c:numCache>
            </c:numRef>
          </c:xVal>
          <c:yVal>
            <c:numRef>
              <c:f>'Well 4'!$E$7:$E$23</c:f>
              <c:numCache>
                <c:formatCode>0</c:formatCode>
                <c:ptCount val="17"/>
                <c:pt idx="0" formatCode="#,##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numCache>
            </c:numRef>
          </c:yVal>
          <c:smooth val="0"/>
          <c:extLst>
            <c:ext xmlns:c16="http://schemas.microsoft.com/office/drawing/2014/chart" uri="{C3380CC4-5D6E-409C-BE32-E72D297353CC}">
              <c16:uniqueId val="{00000001-DF5F-4EF9-8942-06EFA0D36252}"/>
            </c:ext>
          </c:extLst>
        </c:ser>
        <c:ser>
          <c:idx val="1"/>
          <c:order val="1"/>
          <c:tx>
            <c:v>TEX</c:v>
          </c:tx>
          <c:spPr>
            <a:ln w="25400">
              <a:solidFill>
                <a:srgbClr val="FF00FF"/>
              </a:solidFill>
              <a:prstDash val="sysDash"/>
            </a:ln>
          </c:spPr>
          <c:marker>
            <c:symbol val="square"/>
            <c:size val="5"/>
            <c:spPr>
              <a:solidFill>
                <a:srgbClr val="FF00FF"/>
              </a:solidFill>
              <a:ln>
                <a:solidFill>
                  <a:srgbClr val="FF00FF"/>
                </a:solidFill>
                <a:prstDash val="solid"/>
              </a:ln>
            </c:spPr>
          </c:marker>
          <c:xVal>
            <c:numRef>
              <c:f>'Well 4'!$A$7:$A$23</c:f>
              <c:numCache>
                <c:formatCode>#,##0.00_);\(#,##0.00\)</c:formatCode>
                <c:ptCount val="17"/>
                <c:pt idx="0">
                  <c:v>0</c:v>
                </c:pt>
                <c:pt idx="1">
                  <c:v>0.25</c:v>
                </c:pt>
                <c:pt idx="2">
                  <c:v>0.5</c:v>
                </c:pt>
                <c:pt idx="3">
                  <c:v>0.75</c:v>
                </c:pt>
                <c:pt idx="4">
                  <c:v>1</c:v>
                </c:pt>
                <c:pt idx="5">
                  <c:v>1.25</c:v>
                </c:pt>
                <c:pt idx="6">
                  <c:v>1.5</c:v>
                </c:pt>
                <c:pt idx="7">
                  <c:v>1.75</c:v>
                </c:pt>
                <c:pt idx="8">
                  <c:v>2</c:v>
                </c:pt>
                <c:pt idx="9">
                  <c:v>2.25</c:v>
                </c:pt>
                <c:pt idx="10">
                  <c:v>2.5</c:v>
                </c:pt>
                <c:pt idx="11">
                  <c:v>2.75</c:v>
                </c:pt>
                <c:pt idx="12">
                  <c:v>3</c:v>
                </c:pt>
                <c:pt idx="13">
                  <c:v>3.25</c:v>
                </c:pt>
                <c:pt idx="14">
                  <c:v>3.5</c:v>
                </c:pt>
                <c:pt idx="15">
                  <c:v>3.75</c:v>
                </c:pt>
                <c:pt idx="16">
                  <c:v>4</c:v>
                </c:pt>
              </c:numCache>
            </c:numRef>
          </c:xVal>
          <c:yVal>
            <c:numRef>
              <c:f>'Well 4'!$G$7:$G$23</c:f>
              <c:numCache>
                <c:formatCode>0</c:formatCode>
                <c:ptCount val="17"/>
                <c:pt idx="0" formatCode="#,##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numCache>
            </c:numRef>
          </c:yVal>
          <c:smooth val="0"/>
          <c:extLst>
            <c:ext xmlns:c16="http://schemas.microsoft.com/office/drawing/2014/chart" uri="{C3380CC4-5D6E-409C-BE32-E72D297353CC}">
              <c16:uniqueId val="{00000002-DF5F-4EF9-8942-06EFA0D36252}"/>
            </c:ext>
          </c:extLst>
        </c:ser>
        <c:ser>
          <c:idx val="2"/>
          <c:order val="2"/>
          <c:tx>
            <c:strRef>
              <c:f>'Well 4'!$I$5:$J$5</c:f>
              <c:strCache>
                <c:ptCount val="1"/>
                <c:pt idx="0">
                  <c:v>Naphthalenes</c:v>
                </c:pt>
              </c:strCache>
            </c:strRef>
          </c:tx>
          <c:spPr>
            <a:ln w="25400">
              <a:solidFill>
                <a:schemeClr val="accent6"/>
              </a:solidFill>
              <a:prstDash val="sysDash"/>
            </a:ln>
          </c:spPr>
          <c:marker>
            <c:symbol val="triangle"/>
            <c:size val="5"/>
            <c:spPr>
              <a:solidFill>
                <a:srgbClr val="F79646"/>
              </a:solidFill>
              <a:ln>
                <a:solidFill>
                  <a:srgbClr val="FF9900"/>
                </a:solidFill>
                <a:prstDash val="solid"/>
              </a:ln>
            </c:spPr>
          </c:marker>
          <c:xVal>
            <c:numRef>
              <c:f>'Well 4'!$A$7:$A$23</c:f>
              <c:numCache>
                <c:formatCode>#,##0.00_);\(#,##0.00\)</c:formatCode>
                <c:ptCount val="17"/>
                <c:pt idx="0">
                  <c:v>0</c:v>
                </c:pt>
                <c:pt idx="1">
                  <c:v>0.25</c:v>
                </c:pt>
                <c:pt idx="2">
                  <c:v>0.5</c:v>
                </c:pt>
                <c:pt idx="3">
                  <c:v>0.75</c:v>
                </c:pt>
                <c:pt idx="4">
                  <c:v>1</c:v>
                </c:pt>
                <c:pt idx="5">
                  <c:v>1.25</c:v>
                </c:pt>
                <c:pt idx="6">
                  <c:v>1.5</c:v>
                </c:pt>
                <c:pt idx="7">
                  <c:v>1.75</c:v>
                </c:pt>
                <c:pt idx="8">
                  <c:v>2</c:v>
                </c:pt>
                <c:pt idx="9">
                  <c:v>2.25</c:v>
                </c:pt>
                <c:pt idx="10">
                  <c:v>2.5</c:v>
                </c:pt>
                <c:pt idx="11">
                  <c:v>2.75</c:v>
                </c:pt>
                <c:pt idx="12">
                  <c:v>3</c:v>
                </c:pt>
                <c:pt idx="13">
                  <c:v>3.25</c:v>
                </c:pt>
                <c:pt idx="14">
                  <c:v>3.5</c:v>
                </c:pt>
                <c:pt idx="15">
                  <c:v>3.75</c:v>
                </c:pt>
                <c:pt idx="16">
                  <c:v>4</c:v>
                </c:pt>
              </c:numCache>
            </c:numRef>
          </c:xVal>
          <c:yVal>
            <c:numRef>
              <c:f>'Well 4'!$I$7:$I$23</c:f>
              <c:numCache>
                <c:formatCode>0</c:formatCode>
                <c:ptCount val="17"/>
                <c:pt idx="0" formatCode="#,##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numCache>
            </c:numRef>
          </c:yVal>
          <c:smooth val="0"/>
          <c:extLst>
            <c:ext xmlns:c16="http://schemas.microsoft.com/office/drawing/2014/chart" uri="{C3380CC4-5D6E-409C-BE32-E72D297353CC}">
              <c16:uniqueId val="{00000003-DF5F-4EF9-8942-06EFA0D36252}"/>
            </c:ext>
          </c:extLst>
        </c:ser>
        <c:ser>
          <c:idx val="3"/>
          <c:order val="3"/>
          <c:tx>
            <c:strRef>
              <c:f>'Well 4'!$K$5:$L$5</c:f>
              <c:strCache>
                <c:ptCount val="1"/>
                <c:pt idx="0">
                  <c:v>MTBE</c:v>
                </c:pt>
              </c:strCache>
            </c:strRef>
          </c:tx>
          <c:spPr>
            <a:ln w="25400">
              <a:solidFill>
                <a:srgbClr val="00B050"/>
              </a:solidFill>
              <a:prstDash val="sysDash"/>
            </a:ln>
          </c:spPr>
          <c:marker>
            <c:symbol val="x"/>
            <c:size val="5"/>
            <c:spPr>
              <a:noFill/>
              <a:ln>
                <a:solidFill>
                  <a:srgbClr val="00B050"/>
                </a:solidFill>
                <a:prstDash val="solid"/>
              </a:ln>
            </c:spPr>
          </c:marker>
          <c:xVal>
            <c:numRef>
              <c:f>'Well 4'!$A$7:$A$23</c:f>
              <c:numCache>
                <c:formatCode>#,##0.00_);\(#,##0.00\)</c:formatCode>
                <c:ptCount val="17"/>
                <c:pt idx="0">
                  <c:v>0</c:v>
                </c:pt>
                <c:pt idx="1">
                  <c:v>0.25</c:v>
                </c:pt>
                <c:pt idx="2">
                  <c:v>0.5</c:v>
                </c:pt>
                <c:pt idx="3">
                  <c:v>0.75</c:v>
                </c:pt>
                <c:pt idx="4">
                  <c:v>1</c:v>
                </c:pt>
                <c:pt idx="5">
                  <c:v>1.25</c:v>
                </c:pt>
                <c:pt idx="6">
                  <c:v>1.5</c:v>
                </c:pt>
                <c:pt idx="7">
                  <c:v>1.75</c:v>
                </c:pt>
                <c:pt idx="8">
                  <c:v>2</c:v>
                </c:pt>
                <c:pt idx="9">
                  <c:v>2.25</c:v>
                </c:pt>
                <c:pt idx="10">
                  <c:v>2.5</c:v>
                </c:pt>
                <c:pt idx="11">
                  <c:v>2.75</c:v>
                </c:pt>
                <c:pt idx="12">
                  <c:v>3</c:v>
                </c:pt>
                <c:pt idx="13">
                  <c:v>3.25</c:v>
                </c:pt>
                <c:pt idx="14">
                  <c:v>3.5</c:v>
                </c:pt>
                <c:pt idx="15">
                  <c:v>3.75</c:v>
                </c:pt>
                <c:pt idx="16">
                  <c:v>4</c:v>
                </c:pt>
              </c:numCache>
            </c:numRef>
          </c:xVal>
          <c:yVal>
            <c:numRef>
              <c:f>'Well 4'!$K$7:$K$23</c:f>
              <c:numCache>
                <c:formatCode>0</c:formatCode>
                <c:ptCount val="17"/>
                <c:pt idx="0" formatCode="#,##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numCache>
            </c:numRef>
          </c:yVal>
          <c:smooth val="0"/>
          <c:extLst>
            <c:ext xmlns:c16="http://schemas.microsoft.com/office/drawing/2014/chart" uri="{C3380CC4-5D6E-409C-BE32-E72D297353CC}">
              <c16:uniqueId val="{00000004-DF5F-4EF9-8942-06EFA0D36252}"/>
            </c:ext>
          </c:extLst>
        </c:ser>
        <c:ser>
          <c:idx val="8"/>
          <c:order val="5"/>
          <c:tx>
            <c:v>Benzene Actual</c:v>
          </c:tx>
          <c:spPr>
            <a:ln w="12700">
              <a:solidFill>
                <a:srgbClr val="000080"/>
              </a:solidFill>
              <a:prstDash val="solid"/>
            </a:ln>
          </c:spPr>
          <c:marker>
            <c:symbol val="diamond"/>
            <c:size val="5"/>
            <c:spPr>
              <a:solidFill>
                <a:srgbClr val="000080"/>
              </a:solidFill>
              <a:ln>
                <a:solidFill>
                  <a:srgbClr val="000080"/>
                </a:solidFill>
                <a:prstDash val="solid"/>
              </a:ln>
            </c:spPr>
          </c:marker>
          <c:xVal>
            <c:numRef>
              <c:f>'Well 4'!$D$7:$D$23</c:f>
              <c:numCache>
                <c:formatCode>#,##0.00_);\(#,##0.00\)</c:formatCode>
                <c:ptCount val="17"/>
                <c:pt idx="0">
                  <c:v>0</c:v>
                </c:pt>
                <c:pt idx="1">
                  <c:v>0.25</c:v>
                </c:pt>
                <c:pt idx="2">
                  <c:v>0.5</c:v>
                </c:pt>
                <c:pt idx="3">
                  <c:v>0.75</c:v>
                </c:pt>
                <c:pt idx="4">
                  <c:v>1</c:v>
                </c:pt>
                <c:pt idx="5">
                  <c:v>1.25</c:v>
                </c:pt>
                <c:pt idx="6">
                  <c:v>1.5</c:v>
                </c:pt>
                <c:pt idx="7">
                  <c:v>1.75</c:v>
                </c:pt>
                <c:pt idx="8">
                  <c:v>2</c:v>
                </c:pt>
                <c:pt idx="9">
                  <c:v>2.25</c:v>
                </c:pt>
                <c:pt idx="10">
                  <c:v>2.5</c:v>
                </c:pt>
                <c:pt idx="11">
                  <c:v>2.75</c:v>
                </c:pt>
                <c:pt idx="12">
                  <c:v>3</c:v>
                </c:pt>
                <c:pt idx="13">
                  <c:v>3.25</c:v>
                </c:pt>
                <c:pt idx="14">
                  <c:v>3.5</c:v>
                </c:pt>
                <c:pt idx="15">
                  <c:v>3.75</c:v>
                </c:pt>
                <c:pt idx="16">
                  <c:v>4</c:v>
                </c:pt>
              </c:numCache>
            </c:numRef>
          </c:xVal>
          <c:yVal>
            <c:numRef>
              <c:f>'Well 4'!$F$7:$F$23</c:f>
              <c:numCache>
                <c:formatCode>General</c:formatCode>
                <c:ptCount val="17"/>
                <c:pt idx="0">
                  <c:v>0</c:v>
                </c:pt>
              </c:numCache>
            </c:numRef>
          </c:yVal>
          <c:smooth val="0"/>
          <c:extLst>
            <c:ext xmlns:c16="http://schemas.microsoft.com/office/drawing/2014/chart" uri="{C3380CC4-5D6E-409C-BE32-E72D297353CC}">
              <c16:uniqueId val="{00000005-DF5F-4EF9-8942-06EFA0D36252}"/>
            </c:ext>
          </c:extLst>
        </c:ser>
        <c:ser>
          <c:idx val="9"/>
          <c:order val="6"/>
          <c:tx>
            <c:v>TEX Actual</c:v>
          </c:tx>
          <c:spPr>
            <a:ln w="12700">
              <a:solidFill>
                <a:srgbClr val="FF00FF"/>
              </a:solidFill>
              <a:prstDash val="solid"/>
            </a:ln>
          </c:spPr>
          <c:marker>
            <c:symbol val="square"/>
            <c:size val="5"/>
            <c:spPr>
              <a:solidFill>
                <a:srgbClr val="FF00FF"/>
              </a:solidFill>
              <a:ln>
                <a:solidFill>
                  <a:srgbClr val="FF00FF"/>
                </a:solidFill>
                <a:prstDash val="solid"/>
              </a:ln>
            </c:spPr>
          </c:marker>
          <c:xVal>
            <c:numRef>
              <c:f>'Well 4'!$D$7:$D$23</c:f>
              <c:numCache>
                <c:formatCode>#,##0.00_);\(#,##0.00\)</c:formatCode>
                <c:ptCount val="17"/>
                <c:pt idx="0">
                  <c:v>0</c:v>
                </c:pt>
                <c:pt idx="1">
                  <c:v>0.25</c:v>
                </c:pt>
                <c:pt idx="2">
                  <c:v>0.5</c:v>
                </c:pt>
                <c:pt idx="3">
                  <c:v>0.75</c:v>
                </c:pt>
                <c:pt idx="4">
                  <c:v>1</c:v>
                </c:pt>
                <c:pt idx="5">
                  <c:v>1.25</c:v>
                </c:pt>
                <c:pt idx="6">
                  <c:v>1.5</c:v>
                </c:pt>
                <c:pt idx="7">
                  <c:v>1.75</c:v>
                </c:pt>
                <c:pt idx="8">
                  <c:v>2</c:v>
                </c:pt>
                <c:pt idx="9">
                  <c:v>2.25</c:v>
                </c:pt>
                <c:pt idx="10">
                  <c:v>2.5</c:v>
                </c:pt>
                <c:pt idx="11">
                  <c:v>2.75</c:v>
                </c:pt>
                <c:pt idx="12">
                  <c:v>3</c:v>
                </c:pt>
                <c:pt idx="13">
                  <c:v>3.25</c:v>
                </c:pt>
                <c:pt idx="14">
                  <c:v>3.5</c:v>
                </c:pt>
                <c:pt idx="15">
                  <c:v>3.75</c:v>
                </c:pt>
                <c:pt idx="16">
                  <c:v>4</c:v>
                </c:pt>
              </c:numCache>
            </c:numRef>
          </c:xVal>
          <c:yVal>
            <c:numRef>
              <c:f>'Well 4'!$H$7:$H$23</c:f>
              <c:numCache>
                <c:formatCode>General</c:formatCode>
                <c:ptCount val="17"/>
                <c:pt idx="0">
                  <c:v>0</c:v>
                </c:pt>
              </c:numCache>
            </c:numRef>
          </c:yVal>
          <c:smooth val="0"/>
          <c:extLst>
            <c:ext xmlns:c16="http://schemas.microsoft.com/office/drawing/2014/chart" uri="{C3380CC4-5D6E-409C-BE32-E72D297353CC}">
              <c16:uniqueId val="{00000006-DF5F-4EF9-8942-06EFA0D36252}"/>
            </c:ext>
          </c:extLst>
        </c:ser>
        <c:ser>
          <c:idx val="10"/>
          <c:order val="7"/>
          <c:tx>
            <c:v>MTBE Actual</c:v>
          </c:tx>
          <c:spPr>
            <a:ln>
              <a:solidFill>
                <a:srgbClr val="00B050"/>
              </a:solidFill>
            </a:ln>
          </c:spPr>
          <c:marker>
            <c:symbol val="x"/>
            <c:size val="7"/>
            <c:spPr>
              <a:noFill/>
              <a:ln>
                <a:solidFill>
                  <a:srgbClr val="00B050"/>
                </a:solidFill>
              </a:ln>
            </c:spPr>
          </c:marker>
          <c:xVal>
            <c:numRef>
              <c:f>'Well 4'!$D$7:$D$23</c:f>
              <c:numCache>
                <c:formatCode>#,##0.00_);\(#,##0.00\)</c:formatCode>
                <c:ptCount val="17"/>
                <c:pt idx="0">
                  <c:v>0</c:v>
                </c:pt>
                <c:pt idx="1">
                  <c:v>0.25</c:v>
                </c:pt>
                <c:pt idx="2">
                  <c:v>0.5</c:v>
                </c:pt>
                <c:pt idx="3">
                  <c:v>0.75</c:v>
                </c:pt>
                <c:pt idx="4">
                  <c:v>1</c:v>
                </c:pt>
                <c:pt idx="5">
                  <c:v>1.25</c:v>
                </c:pt>
                <c:pt idx="6">
                  <c:v>1.5</c:v>
                </c:pt>
                <c:pt idx="7">
                  <c:v>1.75</c:v>
                </c:pt>
                <c:pt idx="8">
                  <c:v>2</c:v>
                </c:pt>
                <c:pt idx="9">
                  <c:v>2.25</c:v>
                </c:pt>
                <c:pt idx="10">
                  <c:v>2.5</c:v>
                </c:pt>
                <c:pt idx="11">
                  <c:v>2.75</c:v>
                </c:pt>
                <c:pt idx="12">
                  <c:v>3</c:v>
                </c:pt>
                <c:pt idx="13">
                  <c:v>3.25</c:v>
                </c:pt>
                <c:pt idx="14">
                  <c:v>3.5</c:v>
                </c:pt>
                <c:pt idx="15">
                  <c:v>3.75</c:v>
                </c:pt>
                <c:pt idx="16">
                  <c:v>4</c:v>
                </c:pt>
              </c:numCache>
            </c:numRef>
          </c:xVal>
          <c:yVal>
            <c:numRef>
              <c:f>'Well 4'!$L$7:$L$23</c:f>
              <c:numCache>
                <c:formatCode>General</c:formatCode>
                <c:ptCount val="17"/>
                <c:pt idx="0">
                  <c:v>0</c:v>
                </c:pt>
              </c:numCache>
            </c:numRef>
          </c:yVal>
          <c:smooth val="0"/>
          <c:extLst>
            <c:ext xmlns:c16="http://schemas.microsoft.com/office/drawing/2014/chart" uri="{C3380CC4-5D6E-409C-BE32-E72D297353CC}">
              <c16:uniqueId val="{00000007-DF5F-4EF9-8942-06EFA0D36252}"/>
            </c:ext>
          </c:extLst>
        </c:ser>
        <c:ser>
          <c:idx val="4"/>
          <c:order val="8"/>
          <c:tx>
            <c:v>Naph. Actual</c:v>
          </c:tx>
          <c:spPr>
            <a:ln>
              <a:solidFill>
                <a:schemeClr val="accent6"/>
              </a:solidFill>
            </a:ln>
          </c:spPr>
          <c:marker>
            <c:symbol val="triangle"/>
            <c:size val="7"/>
            <c:spPr>
              <a:solidFill>
                <a:srgbClr val="FFC000"/>
              </a:solidFill>
            </c:spPr>
          </c:marker>
          <c:xVal>
            <c:numRef>
              <c:f>'Well 4'!$D$7:$D$23</c:f>
              <c:numCache>
                <c:formatCode>#,##0.00_);\(#,##0.00\)</c:formatCode>
                <c:ptCount val="17"/>
                <c:pt idx="0">
                  <c:v>0</c:v>
                </c:pt>
                <c:pt idx="1">
                  <c:v>0.25</c:v>
                </c:pt>
                <c:pt idx="2">
                  <c:v>0.5</c:v>
                </c:pt>
                <c:pt idx="3">
                  <c:v>0.75</c:v>
                </c:pt>
                <c:pt idx="4">
                  <c:v>1</c:v>
                </c:pt>
                <c:pt idx="5">
                  <c:v>1.25</c:v>
                </c:pt>
                <c:pt idx="6">
                  <c:v>1.5</c:v>
                </c:pt>
                <c:pt idx="7">
                  <c:v>1.75</c:v>
                </c:pt>
                <c:pt idx="8">
                  <c:v>2</c:v>
                </c:pt>
                <c:pt idx="9">
                  <c:v>2.25</c:v>
                </c:pt>
                <c:pt idx="10">
                  <c:v>2.5</c:v>
                </c:pt>
                <c:pt idx="11">
                  <c:v>2.75</c:v>
                </c:pt>
                <c:pt idx="12">
                  <c:v>3</c:v>
                </c:pt>
                <c:pt idx="13">
                  <c:v>3.25</c:v>
                </c:pt>
                <c:pt idx="14">
                  <c:v>3.5</c:v>
                </c:pt>
                <c:pt idx="15">
                  <c:v>3.75</c:v>
                </c:pt>
                <c:pt idx="16">
                  <c:v>4</c:v>
                </c:pt>
              </c:numCache>
            </c:numRef>
          </c:xVal>
          <c:yVal>
            <c:numRef>
              <c:f>'Well 4'!$J$7:$J$23</c:f>
              <c:numCache>
                <c:formatCode>General</c:formatCode>
                <c:ptCount val="17"/>
                <c:pt idx="0">
                  <c:v>0</c:v>
                </c:pt>
              </c:numCache>
            </c:numRef>
          </c:yVal>
          <c:smooth val="0"/>
          <c:extLst>
            <c:ext xmlns:c16="http://schemas.microsoft.com/office/drawing/2014/chart" uri="{C3380CC4-5D6E-409C-BE32-E72D297353CC}">
              <c16:uniqueId val="{00000008-DF5F-4EF9-8942-06EFA0D36252}"/>
            </c:ext>
          </c:extLst>
        </c:ser>
        <c:dLbls>
          <c:showLegendKey val="0"/>
          <c:showVal val="0"/>
          <c:showCatName val="0"/>
          <c:showSerName val="0"/>
          <c:showPercent val="0"/>
          <c:showBubbleSize val="0"/>
        </c:dLbls>
        <c:axId val="322995432"/>
        <c:axId val="1"/>
      </c:scatterChart>
      <c:valAx>
        <c:axId val="322995432"/>
        <c:scaling>
          <c:orientation val="minMax"/>
          <c:max val="4"/>
          <c:min val="0"/>
        </c:scaling>
        <c:delete val="0"/>
        <c:axPos val="b"/>
        <c:title>
          <c:tx>
            <c:rich>
              <a:bodyPr/>
              <a:lstStyle/>
              <a:p>
                <a:pPr>
                  <a:defRPr sz="1000" b="1" i="0" u="none" strike="noStrike" baseline="0">
                    <a:solidFill>
                      <a:srgbClr val="000000"/>
                    </a:solidFill>
                    <a:latin typeface="Arial"/>
                    <a:ea typeface="Arial"/>
                    <a:cs typeface="Arial"/>
                  </a:defRPr>
                </a:pPr>
                <a:r>
                  <a:rPr lang="en-US"/>
                  <a:t>Cleanup Time (yrs)</a:t>
                </a:r>
              </a:p>
            </c:rich>
          </c:tx>
          <c:layout>
            <c:manualLayout>
              <c:xMode val="edge"/>
              <c:yMode val="edge"/>
              <c:x val="0.43372649033511695"/>
              <c:y val="0.91959214139963574"/>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
        <c:crosses val="autoZero"/>
        <c:crossBetween val="midCat"/>
        <c:majorUnit val="0.25"/>
      </c:valAx>
      <c:valAx>
        <c:axId val="1"/>
        <c:scaling>
          <c:orientation val="minMax"/>
          <c:min val="0"/>
        </c:scaling>
        <c:delete val="0"/>
        <c:axPos val="l"/>
        <c:majorGridlines>
          <c:spPr>
            <a:ln w="3175">
              <a:solidFill>
                <a:srgbClr val="000000"/>
              </a:solidFill>
              <a:prstDash val="solid"/>
            </a:ln>
          </c:spPr>
        </c:majorGridlines>
        <c:title>
          <c:tx>
            <c:rich>
              <a:bodyPr/>
              <a:lstStyle/>
              <a:p>
                <a:pPr>
                  <a:defRPr sz="1000" b="1" i="0" u="none" strike="noStrike" baseline="0">
                    <a:solidFill>
                      <a:srgbClr val="000000"/>
                    </a:solidFill>
                    <a:latin typeface="Arial"/>
                    <a:ea typeface="Arial"/>
                    <a:cs typeface="Arial"/>
                  </a:defRPr>
                </a:pPr>
                <a:r>
                  <a:rPr lang="en-US"/>
                  <a:t>Concentration (ug/l)</a:t>
                </a:r>
              </a:p>
            </c:rich>
          </c:tx>
          <c:layout>
            <c:manualLayout>
              <c:xMode val="edge"/>
              <c:yMode val="edge"/>
              <c:x val="4.2245798349791917E-3"/>
              <c:y val="0.2876559286348866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322995432"/>
        <c:crosses val="autoZero"/>
        <c:crossBetween val="midCat"/>
      </c:valAx>
    </c:plotArea>
    <c:legend>
      <c:legendPos val="r"/>
      <c:layout>
        <c:manualLayout>
          <c:xMode val="edge"/>
          <c:yMode val="edge"/>
          <c:x val="0.87188612099644125"/>
          <c:y val="0.01"/>
          <c:w val="0.12366548042704627"/>
          <c:h val="0.97599999999999998"/>
        </c:manualLayout>
      </c:layout>
      <c:overlay val="0"/>
      <c:spPr>
        <a:solidFill>
          <a:srgbClr val="FFFFFF"/>
        </a:solidFill>
        <a:ln w="3175">
          <a:solidFill>
            <a:srgbClr val="000000"/>
          </a:solidFill>
          <a:prstDash val="solid"/>
        </a:ln>
      </c:spPr>
      <c:txPr>
        <a:bodyPr/>
        <a:lstStyle/>
        <a:p>
          <a:pPr>
            <a:defRPr sz="900" b="0" i="0" u="none" strike="noStrike" baseline="0">
              <a:solidFill>
                <a:srgbClr val="000000"/>
              </a:solidFill>
              <a:latin typeface="Arial"/>
              <a:ea typeface="Arial"/>
              <a:cs typeface="Arial"/>
            </a:defRPr>
          </a:pPr>
          <a:endParaRPr lang="en-US"/>
        </a:p>
      </c:txPr>
    </c:legend>
    <c:plotVisOnly val="0"/>
    <c:dispBlanksAs val="gap"/>
    <c:showDLblsOverMax val="0"/>
  </c:chart>
  <c:spPr>
    <a:solidFill>
      <a:srgbClr val="FFFFFF"/>
    </a:solidFill>
    <a:ln w="3175">
      <a:solidFill>
        <a:srgbClr val="000000"/>
      </a:solidFill>
      <a:prstDash val="solid"/>
    </a:ln>
  </c:spPr>
  <c:txPr>
    <a:bodyPr/>
    <a:lstStyle/>
    <a:p>
      <a:pPr>
        <a:defRPr sz="1500" b="0" i="0" u="none" strike="noStrike" baseline="0">
          <a:solidFill>
            <a:srgbClr val="000000"/>
          </a:solidFill>
          <a:latin typeface="Arial"/>
          <a:ea typeface="Arial"/>
          <a:cs typeface="Arial"/>
        </a:defRPr>
      </a:pPr>
      <a:endParaRPr lang="en-US"/>
    </a:p>
  </c:txPr>
  <c:printSettings>
    <c:headerFooter alignWithMargins="0"/>
    <c:pageMargins b="1" l="0.75000000000000022" r="0.75000000000000022" t="1" header="0.5" footer="0.5"/>
    <c:pageSetup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'Well 5'!$A$1:$C$1</c:f>
          <c:strCache>
            <c:ptCount val="3"/>
            <c:pt idx="0">
              <c:v>Monitoring Well</c:v>
            </c:pt>
            <c:pt idx="2">
              <c:v>0</c:v>
            </c:pt>
          </c:strCache>
        </c:strRef>
      </c:tx>
      <c:layout>
        <c:manualLayout>
          <c:xMode val="edge"/>
          <c:yMode val="edge"/>
          <c:x val="0.44287976174939458"/>
          <c:y val="1.5855330680264658E-2"/>
        </c:manualLayout>
      </c:layout>
      <c:overlay val="0"/>
      <c:spPr>
        <a:noFill/>
        <a:ln w="25400">
          <a:noFill/>
        </a:ln>
      </c:spPr>
      <c:txPr>
        <a:bodyPr/>
        <a:lstStyle/>
        <a:p>
          <a:pPr>
            <a:defRPr sz="1000" b="1" i="0" u="none" strike="noStrike" baseline="0">
              <a:solidFill>
                <a:srgbClr val="000000"/>
              </a:solidFill>
              <a:latin typeface="Arial"/>
              <a:ea typeface="Arial"/>
              <a:cs typeface="Arial"/>
            </a:defRPr>
          </a:pPr>
          <a:endParaRPr lang="en-US"/>
        </a:p>
      </c:txPr>
    </c:title>
    <c:autoTitleDeleted val="0"/>
    <c:plotArea>
      <c:layout>
        <c:manualLayout>
          <c:layoutTarget val="inner"/>
          <c:xMode val="edge"/>
          <c:yMode val="edge"/>
          <c:x val="6.9706037669424431E-2"/>
          <c:y val="0.1087202718006796"/>
          <c:w val="0.78718535469107564"/>
          <c:h val="0.75424688561721409"/>
        </c:manualLayout>
      </c:layout>
      <c:scatterChart>
        <c:scatterStyle val="smoothMarker"/>
        <c:varyColors val="0"/>
        <c:ser>
          <c:idx val="7"/>
          <c:order val="4"/>
          <c:tx>
            <c:v>Cleanup Time</c:v>
          </c:tx>
          <c:spPr>
            <a:ln w="12700">
              <a:solidFill>
                <a:srgbClr val="0000FF"/>
              </a:solidFill>
              <a:prstDash val="solid"/>
            </a:ln>
          </c:spPr>
          <c:marker>
            <c:symbol val="none"/>
          </c:marker>
          <c:xVal>
            <c:numRef>
              <c:f>'Well 5'!$C$34:$C$35</c:f>
              <c:numCache>
                <c:formatCode>General</c:formatCode>
                <c:ptCount val="2"/>
                <c:pt idx="0">
                  <c:v>0</c:v>
                </c:pt>
                <c:pt idx="1">
                  <c:v>0</c:v>
                </c:pt>
              </c:numCache>
            </c:numRef>
          </c:xVal>
          <c:yVal>
            <c:numRef>
              <c:f>'Well 5'!$E$34:$E$35</c:f>
              <c:numCache>
                <c:formatCode>#,##0</c:formatCode>
                <c:ptCount val="2"/>
                <c:pt idx="0" formatCode="General">
                  <c:v>0</c:v>
                </c:pt>
                <c:pt idx="1">
                  <c:v>0</c:v>
                </c:pt>
              </c:numCache>
            </c:numRef>
          </c:yVal>
          <c:smooth val="1"/>
          <c:extLst>
            <c:ext xmlns:c16="http://schemas.microsoft.com/office/drawing/2014/chart" uri="{C3380CC4-5D6E-409C-BE32-E72D297353CC}">
              <c16:uniqueId val="{00000000-0938-4038-9125-238D3C14E13D}"/>
            </c:ext>
          </c:extLst>
        </c:ser>
        <c:dLbls>
          <c:showLegendKey val="0"/>
          <c:showVal val="0"/>
          <c:showCatName val="0"/>
          <c:showSerName val="0"/>
          <c:showPercent val="0"/>
          <c:showBubbleSize val="0"/>
        </c:dLbls>
        <c:axId val="322997728"/>
        <c:axId val="1"/>
      </c:scatterChart>
      <c:scatterChart>
        <c:scatterStyle val="lineMarker"/>
        <c:varyColors val="0"/>
        <c:ser>
          <c:idx val="0"/>
          <c:order val="0"/>
          <c:tx>
            <c:strRef>
              <c:f>'Well 5'!$E$5:$F$5</c:f>
              <c:strCache>
                <c:ptCount val="1"/>
                <c:pt idx="0">
                  <c:v>Benzene</c:v>
                </c:pt>
              </c:strCache>
            </c:strRef>
          </c:tx>
          <c:spPr>
            <a:ln w="25400">
              <a:solidFill>
                <a:srgbClr val="000080"/>
              </a:solidFill>
              <a:prstDash val="sysDash"/>
            </a:ln>
          </c:spPr>
          <c:marker>
            <c:symbol val="diamond"/>
            <c:size val="5"/>
            <c:spPr>
              <a:solidFill>
                <a:srgbClr val="000080"/>
              </a:solidFill>
              <a:ln>
                <a:solidFill>
                  <a:srgbClr val="000080"/>
                </a:solidFill>
                <a:prstDash val="solid"/>
              </a:ln>
            </c:spPr>
          </c:marker>
          <c:xVal>
            <c:numRef>
              <c:f>'Well 5'!$A$7:$A$23</c:f>
              <c:numCache>
                <c:formatCode>#,##0.00_);\(#,##0.00\)</c:formatCode>
                <c:ptCount val="17"/>
                <c:pt idx="0">
                  <c:v>0</c:v>
                </c:pt>
                <c:pt idx="1">
                  <c:v>0.25</c:v>
                </c:pt>
                <c:pt idx="2">
                  <c:v>0.5</c:v>
                </c:pt>
                <c:pt idx="3">
                  <c:v>0.75</c:v>
                </c:pt>
                <c:pt idx="4">
                  <c:v>1</c:v>
                </c:pt>
                <c:pt idx="5">
                  <c:v>1.25</c:v>
                </c:pt>
                <c:pt idx="6">
                  <c:v>1.5</c:v>
                </c:pt>
                <c:pt idx="7">
                  <c:v>1.75</c:v>
                </c:pt>
                <c:pt idx="8">
                  <c:v>2</c:v>
                </c:pt>
                <c:pt idx="9">
                  <c:v>2.25</c:v>
                </c:pt>
                <c:pt idx="10">
                  <c:v>2.5</c:v>
                </c:pt>
                <c:pt idx="11">
                  <c:v>2.75</c:v>
                </c:pt>
                <c:pt idx="12">
                  <c:v>3</c:v>
                </c:pt>
                <c:pt idx="13">
                  <c:v>3.25</c:v>
                </c:pt>
                <c:pt idx="14">
                  <c:v>3.5</c:v>
                </c:pt>
                <c:pt idx="15">
                  <c:v>3.75</c:v>
                </c:pt>
                <c:pt idx="16">
                  <c:v>4</c:v>
                </c:pt>
              </c:numCache>
            </c:numRef>
          </c:xVal>
          <c:yVal>
            <c:numRef>
              <c:f>'Well 5'!$E$7:$E$23</c:f>
              <c:numCache>
                <c:formatCode>0</c:formatCode>
                <c:ptCount val="17"/>
                <c:pt idx="0" formatCode="#,##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numCache>
            </c:numRef>
          </c:yVal>
          <c:smooth val="0"/>
          <c:extLst>
            <c:ext xmlns:c16="http://schemas.microsoft.com/office/drawing/2014/chart" uri="{C3380CC4-5D6E-409C-BE32-E72D297353CC}">
              <c16:uniqueId val="{00000001-0938-4038-9125-238D3C14E13D}"/>
            </c:ext>
          </c:extLst>
        </c:ser>
        <c:ser>
          <c:idx val="1"/>
          <c:order val="1"/>
          <c:tx>
            <c:v>TEX</c:v>
          </c:tx>
          <c:spPr>
            <a:ln w="25400">
              <a:solidFill>
                <a:srgbClr val="FF00FF"/>
              </a:solidFill>
              <a:prstDash val="sysDash"/>
            </a:ln>
          </c:spPr>
          <c:marker>
            <c:symbol val="square"/>
            <c:size val="5"/>
            <c:spPr>
              <a:solidFill>
                <a:srgbClr val="FF00FF"/>
              </a:solidFill>
              <a:ln>
                <a:solidFill>
                  <a:srgbClr val="FF00FF"/>
                </a:solidFill>
                <a:prstDash val="solid"/>
              </a:ln>
            </c:spPr>
          </c:marker>
          <c:xVal>
            <c:numRef>
              <c:f>'Well 5'!$A$7:$A$23</c:f>
              <c:numCache>
                <c:formatCode>#,##0.00_);\(#,##0.00\)</c:formatCode>
                <c:ptCount val="17"/>
                <c:pt idx="0">
                  <c:v>0</c:v>
                </c:pt>
                <c:pt idx="1">
                  <c:v>0.25</c:v>
                </c:pt>
                <c:pt idx="2">
                  <c:v>0.5</c:v>
                </c:pt>
                <c:pt idx="3">
                  <c:v>0.75</c:v>
                </c:pt>
                <c:pt idx="4">
                  <c:v>1</c:v>
                </c:pt>
                <c:pt idx="5">
                  <c:v>1.25</c:v>
                </c:pt>
                <c:pt idx="6">
                  <c:v>1.5</c:v>
                </c:pt>
                <c:pt idx="7">
                  <c:v>1.75</c:v>
                </c:pt>
                <c:pt idx="8">
                  <c:v>2</c:v>
                </c:pt>
                <c:pt idx="9">
                  <c:v>2.25</c:v>
                </c:pt>
                <c:pt idx="10">
                  <c:v>2.5</c:v>
                </c:pt>
                <c:pt idx="11">
                  <c:v>2.75</c:v>
                </c:pt>
                <c:pt idx="12">
                  <c:v>3</c:v>
                </c:pt>
                <c:pt idx="13">
                  <c:v>3.25</c:v>
                </c:pt>
                <c:pt idx="14">
                  <c:v>3.5</c:v>
                </c:pt>
                <c:pt idx="15">
                  <c:v>3.75</c:v>
                </c:pt>
                <c:pt idx="16">
                  <c:v>4</c:v>
                </c:pt>
              </c:numCache>
            </c:numRef>
          </c:xVal>
          <c:yVal>
            <c:numRef>
              <c:f>'Well 5'!$G$7:$G$23</c:f>
              <c:numCache>
                <c:formatCode>0</c:formatCode>
                <c:ptCount val="17"/>
                <c:pt idx="0" formatCode="#,##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numCache>
            </c:numRef>
          </c:yVal>
          <c:smooth val="0"/>
          <c:extLst>
            <c:ext xmlns:c16="http://schemas.microsoft.com/office/drawing/2014/chart" uri="{C3380CC4-5D6E-409C-BE32-E72D297353CC}">
              <c16:uniqueId val="{00000002-0938-4038-9125-238D3C14E13D}"/>
            </c:ext>
          </c:extLst>
        </c:ser>
        <c:ser>
          <c:idx val="2"/>
          <c:order val="2"/>
          <c:tx>
            <c:strRef>
              <c:f>'Well 5'!$I$5:$J$5</c:f>
              <c:strCache>
                <c:ptCount val="1"/>
                <c:pt idx="0">
                  <c:v>Naphthalenes</c:v>
                </c:pt>
              </c:strCache>
            </c:strRef>
          </c:tx>
          <c:spPr>
            <a:ln w="25400">
              <a:solidFill>
                <a:schemeClr val="accent6"/>
              </a:solidFill>
              <a:prstDash val="sysDash"/>
            </a:ln>
          </c:spPr>
          <c:marker>
            <c:symbol val="triangle"/>
            <c:size val="5"/>
            <c:spPr>
              <a:solidFill>
                <a:srgbClr val="F79646"/>
              </a:solidFill>
              <a:ln>
                <a:solidFill>
                  <a:srgbClr val="FF9900"/>
                </a:solidFill>
                <a:prstDash val="solid"/>
              </a:ln>
            </c:spPr>
          </c:marker>
          <c:xVal>
            <c:numRef>
              <c:f>'Well 5'!$A$7:$A$23</c:f>
              <c:numCache>
                <c:formatCode>#,##0.00_);\(#,##0.00\)</c:formatCode>
                <c:ptCount val="17"/>
                <c:pt idx="0">
                  <c:v>0</c:v>
                </c:pt>
                <c:pt idx="1">
                  <c:v>0.25</c:v>
                </c:pt>
                <c:pt idx="2">
                  <c:v>0.5</c:v>
                </c:pt>
                <c:pt idx="3">
                  <c:v>0.75</c:v>
                </c:pt>
                <c:pt idx="4">
                  <c:v>1</c:v>
                </c:pt>
                <c:pt idx="5">
                  <c:v>1.25</c:v>
                </c:pt>
                <c:pt idx="6">
                  <c:v>1.5</c:v>
                </c:pt>
                <c:pt idx="7">
                  <c:v>1.75</c:v>
                </c:pt>
                <c:pt idx="8">
                  <c:v>2</c:v>
                </c:pt>
                <c:pt idx="9">
                  <c:v>2.25</c:v>
                </c:pt>
                <c:pt idx="10">
                  <c:v>2.5</c:v>
                </c:pt>
                <c:pt idx="11">
                  <c:v>2.75</c:v>
                </c:pt>
                <c:pt idx="12">
                  <c:v>3</c:v>
                </c:pt>
                <c:pt idx="13">
                  <c:v>3.25</c:v>
                </c:pt>
                <c:pt idx="14">
                  <c:v>3.5</c:v>
                </c:pt>
                <c:pt idx="15">
                  <c:v>3.75</c:v>
                </c:pt>
                <c:pt idx="16">
                  <c:v>4</c:v>
                </c:pt>
              </c:numCache>
            </c:numRef>
          </c:xVal>
          <c:yVal>
            <c:numRef>
              <c:f>'Well 5'!$I$7:$I$23</c:f>
              <c:numCache>
                <c:formatCode>0</c:formatCode>
                <c:ptCount val="17"/>
                <c:pt idx="0" formatCode="#,##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numCache>
            </c:numRef>
          </c:yVal>
          <c:smooth val="0"/>
          <c:extLst>
            <c:ext xmlns:c16="http://schemas.microsoft.com/office/drawing/2014/chart" uri="{C3380CC4-5D6E-409C-BE32-E72D297353CC}">
              <c16:uniqueId val="{00000003-0938-4038-9125-238D3C14E13D}"/>
            </c:ext>
          </c:extLst>
        </c:ser>
        <c:ser>
          <c:idx val="3"/>
          <c:order val="3"/>
          <c:tx>
            <c:strRef>
              <c:f>'Well 5'!$K$5:$L$5</c:f>
              <c:strCache>
                <c:ptCount val="1"/>
                <c:pt idx="0">
                  <c:v>MTBE</c:v>
                </c:pt>
              </c:strCache>
            </c:strRef>
          </c:tx>
          <c:spPr>
            <a:ln w="25400">
              <a:solidFill>
                <a:srgbClr val="00B050"/>
              </a:solidFill>
              <a:prstDash val="sysDash"/>
            </a:ln>
          </c:spPr>
          <c:marker>
            <c:symbol val="x"/>
            <c:size val="5"/>
            <c:spPr>
              <a:noFill/>
              <a:ln>
                <a:solidFill>
                  <a:srgbClr val="00B050"/>
                </a:solidFill>
                <a:prstDash val="solid"/>
              </a:ln>
            </c:spPr>
          </c:marker>
          <c:xVal>
            <c:numRef>
              <c:f>'Well 5'!$A$7:$A$23</c:f>
              <c:numCache>
                <c:formatCode>#,##0.00_);\(#,##0.00\)</c:formatCode>
                <c:ptCount val="17"/>
                <c:pt idx="0">
                  <c:v>0</c:v>
                </c:pt>
                <c:pt idx="1">
                  <c:v>0.25</c:v>
                </c:pt>
                <c:pt idx="2">
                  <c:v>0.5</c:v>
                </c:pt>
                <c:pt idx="3">
                  <c:v>0.75</c:v>
                </c:pt>
                <c:pt idx="4">
                  <c:v>1</c:v>
                </c:pt>
                <c:pt idx="5">
                  <c:v>1.25</c:v>
                </c:pt>
                <c:pt idx="6">
                  <c:v>1.5</c:v>
                </c:pt>
                <c:pt idx="7">
                  <c:v>1.75</c:v>
                </c:pt>
                <c:pt idx="8">
                  <c:v>2</c:v>
                </c:pt>
                <c:pt idx="9">
                  <c:v>2.25</c:v>
                </c:pt>
                <c:pt idx="10">
                  <c:v>2.5</c:v>
                </c:pt>
                <c:pt idx="11">
                  <c:v>2.75</c:v>
                </c:pt>
                <c:pt idx="12">
                  <c:v>3</c:v>
                </c:pt>
                <c:pt idx="13">
                  <c:v>3.25</c:v>
                </c:pt>
                <c:pt idx="14">
                  <c:v>3.5</c:v>
                </c:pt>
                <c:pt idx="15">
                  <c:v>3.75</c:v>
                </c:pt>
                <c:pt idx="16">
                  <c:v>4</c:v>
                </c:pt>
              </c:numCache>
            </c:numRef>
          </c:xVal>
          <c:yVal>
            <c:numRef>
              <c:f>'Well 5'!$K$7:$K$23</c:f>
              <c:numCache>
                <c:formatCode>0</c:formatCode>
                <c:ptCount val="17"/>
                <c:pt idx="0" formatCode="#,##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numCache>
            </c:numRef>
          </c:yVal>
          <c:smooth val="0"/>
          <c:extLst>
            <c:ext xmlns:c16="http://schemas.microsoft.com/office/drawing/2014/chart" uri="{C3380CC4-5D6E-409C-BE32-E72D297353CC}">
              <c16:uniqueId val="{00000004-0938-4038-9125-238D3C14E13D}"/>
            </c:ext>
          </c:extLst>
        </c:ser>
        <c:ser>
          <c:idx val="8"/>
          <c:order val="5"/>
          <c:tx>
            <c:v>Benzene Actual</c:v>
          </c:tx>
          <c:spPr>
            <a:ln w="12700">
              <a:solidFill>
                <a:srgbClr val="000080"/>
              </a:solidFill>
              <a:prstDash val="solid"/>
            </a:ln>
          </c:spPr>
          <c:marker>
            <c:symbol val="diamond"/>
            <c:size val="5"/>
            <c:spPr>
              <a:solidFill>
                <a:srgbClr val="000080"/>
              </a:solidFill>
              <a:ln>
                <a:solidFill>
                  <a:srgbClr val="000080"/>
                </a:solidFill>
                <a:prstDash val="solid"/>
              </a:ln>
            </c:spPr>
          </c:marker>
          <c:xVal>
            <c:numRef>
              <c:f>'Well 5'!$D$7:$D$23</c:f>
              <c:numCache>
                <c:formatCode>#,##0.00_);\(#,##0.00\)</c:formatCode>
                <c:ptCount val="17"/>
                <c:pt idx="0">
                  <c:v>0</c:v>
                </c:pt>
                <c:pt idx="1">
                  <c:v>0.25</c:v>
                </c:pt>
                <c:pt idx="2">
                  <c:v>0.5</c:v>
                </c:pt>
                <c:pt idx="3">
                  <c:v>0.75</c:v>
                </c:pt>
                <c:pt idx="4">
                  <c:v>1</c:v>
                </c:pt>
                <c:pt idx="5">
                  <c:v>1.25</c:v>
                </c:pt>
                <c:pt idx="6">
                  <c:v>1.5</c:v>
                </c:pt>
                <c:pt idx="7">
                  <c:v>1.75</c:v>
                </c:pt>
                <c:pt idx="8">
                  <c:v>2</c:v>
                </c:pt>
                <c:pt idx="9">
                  <c:v>2.25</c:v>
                </c:pt>
                <c:pt idx="10">
                  <c:v>2.5</c:v>
                </c:pt>
                <c:pt idx="11">
                  <c:v>2.75</c:v>
                </c:pt>
                <c:pt idx="12">
                  <c:v>3</c:v>
                </c:pt>
                <c:pt idx="13">
                  <c:v>3.25</c:v>
                </c:pt>
                <c:pt idx="14">
                  <c:v>3.5</c:v>
                </c:pt>
                <c:pt idx="15">
                  <c:v>3.75</c:v>
                </c:pt>
                <c:pt idx="16">
                  <c:v>4</c:v>
                </c:pt>
              </c:numCache>
            </c:numRef>
          </c:xVal>
          <c:yVal>
            <c:numRef>
              <c:f>'Well 5'!$F$7:$F$23</c:f>
              <c:numCache>
                <c:formatCode>General</c:formatCode>
                <c:ptCount val="17"/>
                <c:pt idx="0">
                  <c:v>0</c:v>
                </c:pt>
              </c:numCache>
            </c:numRef>
          </c:yVal>
          <c:smooth val="0"/>
          <c:extLst>
            <c:ext xmlns:c16="http://schemas.microsoft.com/office/drawing/2014/chart" uri="{C3380CC4-5D6E-409C-BE32-E72D297353CC}">
              <c16:uniqueId val="{00000005-0938-4038-9125-238D3C14E13D}"/>
            </c:ext>
          </c:extLst>
        </c:ser>
        <c:ser>
          <c:idx val="9"/>
          <c:order val="6"/>
          <c:tx>
            <c:v>TEX Actual</c:v>
          </c:tx>
          <c:spPr>
            <a:ln w="12700">
              <a:solidFill>
                <a:srgbClr val="FF00FF"/>
              </a:solidFill>
              <a:prstDash val="solid"/>
            </a:ln>
          </c:spPr>
          <c:marker>
            <c:symbol val="square"/>
            <c:size val="5"/>
            <c:spPr>
              <a:solidFill>
                <a:srgbClr val="FF00FF"/>
              </a:solidFill>
              <a:ln>
                <a:solidFill>
                  <a:srgbClr val="FF00FF"/>
                </a:solidFill>
                <a:prstDash val="solid"/>
              </a:ln>
            </c:spPr>
          </c:marker>
          <c:xVal>
            <c:numRef>
              <c:f>'Well 5'!$D$7:$D$23</c:f>
              <c:numCache>
                <c:formatCode>#,##0.00_);\(#,##0.00\)</c:formatCode>
                <c:ptCount val="17"/>
                <c:pt idx="0">
                  <c:v>0</c:v>
                </c:pt>
                <c:pt idx="1">
                  <c:v>0.25</c:v>
                </c:pt>
                <c:pt idx="2">
                  <c:v>0.5</c:v>
                </c:pt>
                <c:pt idx="3">
                  <c:v>0.75</c:v>
                </c:pt>
                <c:pt idx="4">
                  <c:v>1</c:v>
                </c:pt>
                <c:pt idx="5">
                  <c:v>1.25</c:v>
                </c:pt>
                <c:pt idx="6">
                  <c:v>1.5</c:v>
                </c:pt>
                <c:pt idx="7">
                  <c:v>1.75</c:v>
                </c:pt>
                <c:pt idx="8">
                  <c:v>2</c:v>
                </c:pt>
                <c:pt idx="9">
                  <c:v>2.25</c:v>
                </c:pt>
                <c:pt idx="10">
                  <c:v>2.5</c:v>
                </c:pt>
                <c:pt idx="11">
                  <c:v>2.75</c:v>
                </c:pt>
                <c:pt idx="12">
                  <c:v>3</c:v>
                </c:pt>
                <c:pt idx="13">
                  <c:v>3.25</c:v>
                </c:pt>
                <c:pt idx="14">
                  <c:v>3.5</c:v>
                </c:pt>
                <c:pt idx="15">
                  <c:v>3.75</c:v>
                </c:pt>
                <c:pt idx="16">
                  <c:v>4</c:v>
                </c:pt>
              </c:numCache>
            </c:numRef>
          </c:xVal>
          <c:yVal>
            <c:numRef>
              <c:f>'Well 5'!$H$7:$H$23</c:f>
              <c:numCache>
                <c:formatCode>General</c:formatCode>
                <c:ptCount val="17"/>
                <c:pt idx="0">
                  <c:v>0</c:v>
                </c:pt>
              </c:numCache>
            </c:numRef>
          </c:yVal>
          <c:smooth val="0"/>
          <c:extLst>
            <c:ext xmlns:c16="http://schemas.microsoft.com/office/drawing/2014/chart" uri="{C3380CC4-5D6E-409C-BE32-E72D297353CC}">
              <c16:uniqueId val="{00000006-0938-4038-9125-238D3C14E13D}"/>
            </c:ext>
          </c:extLst>
        </c:ser>
        <c:ser>
          <c:idx val="10"/>
          <c:order val="7"/>
          <c:tx>
            <c:v>MTBE Actual</c:v>
          </c:tx>
          <c:spPr>
            <a:ln>
              <a:solidFill>
                <a:srgbClr val="00B050"/>
              </a:solidFill>
            </a:ln>
          </c:spPr>
          <c:marker>
            <c:symbol val="x"/>
            <c:size val="7"/>
            <c:spPr>
              <a:noFill/>
              <a:ln>
                <a:solidFill>
                  <a:srgbClr val="00B050"/>
                </a:solidFill>
              </a:ln>
            </c:spPr>
          </c:marker>
          <c:xVal>
            <c:numRef>
              <c:f>'Well 5'!$D$7:$D$23</c:f>
              <c:numCache>
                <c:formatCode>#,##0.00_);\(#,##0.00\)</c:formatCode>
                <c:ptCount val="17"/>
                <c:pt idx="0">
                  <c:v>0</c:v>
                </c:pt>
                <c:pt idx="1">
                  <c:v>0.25</c:v>
                </c:pt>
                <c:pt idx="2">
                  <c:v>0.5</c:v>
                </c:pt>
                <c:pt idx="3">
                  <c:v>0.75</c:v>
                </c:pt>
                <c:pt idx="4">
                  <c:v>1</c:v>
                </c:pt>
                <c:pt idx="5">
                  <c:v>1.25</c:v>
                </c:pt>
                <c:pt idx="6">
                  <c:v>1.5</c:v>
                </c:pt>
                <c:pt idx="7">
                  <c:v>1.75</c:v>
                </c:pt>
                <c:pt idx="8">
                  <c:v>2</c:v>
                </c:pt>
                <c:pt idx="9">
                  <c:v>2.25</c:v>
                </c:pt>
                <c:pt idx="10">
                  <c:v>2.5</c:v>
                </c:pt>
                <c:pt idx="11">
                  <c:v>2.75</c:v>
                </c:pt>
                <c:pt idx="12">
                  <c:v>3</c:v>
                </c:pt>
                <c:pt idx="13">
                  <c:v>3.25</c:v>
                </c:pt>
                <c:pt idx="14">
                  <c:v>3.5</c:v>
                </c:pt>
                <c:pt idx="15">
                  <c:v>3.75</c:v>
                </c:pt>
                <c:pt idx="16">
                  <c:v>4</c:v>
                </c:pt>
              </c:numCache>
            </c:numRef>
          </c:xVal>
          <c:yVal>
            <c:numRef>
              <c:f>'Well 5'!$L$7:$L$23</c:f>
              <c:numCache>
                <c:formatCode>General</c:formatCode>
                <c:ptCount val="17"/>
                <c:pt idx="0">
                  <c:v>0</c:v>
                </c:pt>
              </c:numCache>
            </c:numRef>
          </c:yVal>
          <c:smooth val="0"/>
          <c:extLst>
            <c:ext xmlns:c16="http://schemas.microsoft.com/office/drawing/2014/chart" uri="{C3380CC4-5D6E-409C-BE32-E72D297353CC}">
              <c16:uniqueId val="{00000007-0938-4038-9125-238D3C14E13D}"/>
            </c:ext>
          </c:extLst>
        </c:ser>
        <c:ser>
          <c:idx val="4"/>
          <c:order val="8"/>
          <c:tx>
            <c:v>Naph. Actual</c:v>
          </c:tx>
          <c:spPr>
            <a:ln>
              <a:solidFill>
                <a:schemeClr val="accent6"/>
              </a:solidFill>
            </a:ln>
          </c:spPr>
          <c:marker>
            <c:symbol val="triangle"/>
            <c:size val="7"/>
            <c:spPr>
              <a:solidFill>
                <a:srgbClr val="FFC000"/>
              </a:solidFill>
            </c:spPr>
          </c:marker>
          <c:xVal>
            <c:numRef>
              <c:f>'Well 5'!$D$7:$D$23</c:f>
              <c:numCache>
                <c:formatCode>#,##0.00_);\(#,##0.00\)</c:formatCode>
                <c:ptCount val="17"/>
                <c:pt idx="0">
                  <c:v>0</c:v>
                </c:pt>
                <c:pt idx="1">
                  <c:v>0.25</c:v>
                </c:pt>
                <c:pt idx="2">
                  <c:v>0.5</c:v>
                </c:pt>
                <c:pt idx="3">
                  <c:v>0.75</c:v>
                </c:pt>
                <c:pt idx="4">
                  <c:v>1</c:v>
                </c:pt>
                <c:pt idx="5">
                  <c:v>1.25</c:v>
                </c:pt>
                <c:pt idx="6">
                  <c:v>1.5</c:v>
                </c:pt>
                <c:pt idx="7">
                  <c:v>1.75</c:v>
                </c:pt>
                <c:pt idx="8">
                  <c:v>2</c:v>
                </c:pt>
                <c:pt idx="9">
                  <c:v>2.25</c:v>
                </c:pt>
                <c:pt idx="10">
                  <c:v>2.5</c:v>
                </c:pt>
                <c:pt idx="11">
                  <c:v>2.75</c:v>
                </c:pt>
                <c:pt idx="12">
                  <c:v>3</c:v>
                </c:pt>
                <c:pt idx="13">
                  <c:v>3.25</c:v>
                </c:pt>
                <c:pt idx="14">
                  <c:v>3.5</c:v>
                </c:pt>
                <c:pt idx="15">
                  <c:v>3.75</c:v>
                </c:pt>
                <c:pt idx="16">
                  <c:v>4</c:v>
                </c:pt>
              </c:numCache>
            </c:numRef>
          </c:xVal>
          <c:yVal>
            <c:numRef>
              <c:f>'Well 5'!$J$7:$J$23</c:f>
              <c:numCache>
                <c:formatCode>General</c:formatCode>
                <c:ptCount val="17"/>
                <c:pt idx="0">
                  <c:v>0</c:v>
                </c:pt>
              </c:numCache>
            </c:numRef>
          </c:yVal>
          <c:smooth val="0"/>
          <c:extLst>
            <c:ext xmlns:c16="http://schemas.microsoft.com/office/drawing/2014/chart" uri="{C3380CC4-5D6E-409C-BE32-E72D297353CC}">
              <c16:uniqueId val="{00000008-0938-4038-9125-238D3C14E13D}"/>
            </c:ext>
          </c:extLst>
        </c:ser>
        <c:dLbls>
          <c:showLegendKey val="0"/>
          <c:showVal val="0"/>
          <c:showCatName val="0"/>
          <c:showSerName val="0"/>
          <c:showPercent val="0"/>
          <c:showBubbleSize val="0"/>
        </c:dLbls>
        <c:axId val="322997728"/>
        <c:axId val="1"/>
      </c:scatterChart>
      <c:valAx>
        <c:axId val="322997728"/>
        <c:scaling>
          <c:orientation val="minMax"/>
          <c:max val="4"/>
          <c:min val="0"/>
        </c:scaling>
        <c:delete val="0"/>
        <c:axPos val="b"/>
        <c:title>
          <c:tx>
            <c:rich>
              <a:bodyPr/>
              <a:lstStyle/>
              <a:p>
                <a:pPr>
                  <a:defRPr sz="1000" b="1" i="0" u="none" strike="noStrike" baseline="0">
                    <a:solidFill>
                      <a:srgbClr val="000000"/>
                    </a:solidFill>
                    <a:latin typeface="Arial"/>
                    <a:ea typeface="Arial"/>
                    <a:cs typeface="Arial"/>
                  </a:defRPr>
                </a:pPr>
                <a:r>
                  <a:rPr lang="en-US"/>
                  <a:t>Cleanup Time (yrs)</a:t>
                </a:r>
              </a:p>
            </c:rich>
          </c:tx>
          <c:layout>
            <c:manualLayout>
              <c:xMode val="edge"/>
              <c:yMode val="edge"/>
              <c:x val="0.43372649033511695"/>
              <c:y val="0.91959214139963574"/>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
        <c:crosses val="autoZero"/>
        <c:crossBetween val="midCat"/>
        <c:majorUnit val="0.25"/>
      </c:valAx>
      <c:valAx>
        <c:axId val="1"/>
        <c:scaling>
          <c:orientation val="minMax"/>
          <c:min val="0"/>
        </c:scaling>
        <c:delete val="0"/>
        <c:axPos val="l"/>
        <c:majorGridlines>
          <c:spPr>
            <a:ln w="3175">
              <a:solidFill>
                <a:srgbClr val="000000"/>
              </a:solidFill>
              <a:prstDash val="solid"/>
            </a:ln>
          </c:spPr>
        </c:majorGridlines>
        <c:title>
          <c:tx>
            <c:rich>
              <a:bodyPr/>
              <a:lstStyle/>
              <a:p>
                <a:pPr>
                  <a:defRPr sz="1000" b="1" i="0" u="none" strike="noStrike" baseline="0">
                    <a:solidFill>
                      <a:srgbClr val="000000"/>
                    </a:solidFill>
                    <a:latin typeface="Arial"/>
                    <a:ea typeface="Arial"/>
                    <a:cs typeface="Arial"/>
                  </a:defRPr>
                </a:pPr>
                <a:r>
                  <a:rPr lang="en-US"/>
                  <a:t>Concentration (ug/l)</a:t>
                </a:r>
              </a:p>
            </c:rich>
          </c:tx>
          <c:layout>
            <c:manualLayout>
              <c:xMode val="edge"/>
              <c:yMode val="edge"/>
              <c:x val="4.2245798349791917E-3"/>
              <c:y val="0.2876559286348866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322997728"/>
        <c:crosses val="autoZero"/>
        <c:crossBetween val="midCat"/>
      </c:valAx>
    </c:plotArea>
    <c:legend>
      <c:legendPos val="r"/>
      <c:layout>
        <c:manualLayout>
          <c:xMode val="edge"/>
          <c:yMode val="edge"/>
          <c:x val="0.87188612099644125"/>
          <c:y val="0.01"/>
          <c:w val="0.12366548042704627"/>
          <c:h val="0.97599999999999998"/>
        </c:manualLayout>
      </c:layout>
      <c:overlay val="0"/>
      <c:spPr>
        <a:solidFill>
          <a:srgbClr val="FFFFFF"/>
        </a:solidFill>
        <a:ln w="3175">
          <a:solidFill>
            <a:srgbClr val="000000"/>
          </a:solidFill>
          <a:prstDash val="solid"/>
        </a:ln>
      </c:spPr>
      <c:txPr>
        <a:bodyPr/>
        <a:lstStyle/>
        <a:p>
          <a:pPr>
            <a:defRPr sz="900" b="0" i="0" u="none" strike="noStrike" baseline="0">
              <a:solidFill>
                <a:srgbClr val="000000"/>
              </a:solidFill>
              <a:latin typeface="Arial"/>
              <a:ea typeface="Arial"/>
              <a:cs typeface="Arial"/>
            </a:defRPr>
          </a:pPr>
          <a:endParaRPr lang="en-US"/>
        </a:p>
      </c:txPr>
    </c:legend>
    <c:plotVisOnly val="0"/>
    <c:dispBlanksAs val="gap"/>
    <c:showDLblsOverMax val="0"/>
  </c:chart>
  <c:spPr>
    <a:solidFill>
      <a:srgbClr val="FFFFFF"/>
    </a:solidFill>
    <a:ln w="3175">
      <a:solidFill>
        <a:srgbClr val="000000"/>
      </a:solidFill>
      <a:prstDash val="solid"/>
    </a:ln>
  </c:spPr>
  <c:txPr>
    <a:bodyPr/>
    <a:lstStyle/>
    <a:p>
      <a:pPr>
        <a:defRPr sz="1500" b="0" i="0" u="none" strike="noStrike" baseline="0">
          <a:solidFill>
            <a:srgbClr val="000000"/>
          </a:solidFill>
          <a:latin typeface="Arial"/>
          <a:ea typeface="Arial"/>
          <a:cs typeface="Arial"/>
        </a:defRPr>
      </a:pPr>
      <a:endParaRPr lang="en-US"/>
    </a:p>
  </c:txPr>
  <c:printSettings>
    <c:headerFooter alignWithMargins="0"/>
    <c:pageMargins b="1" l="0.75000000000000022" r="0.75000000000000022" t="1" header="0.5" footer="0.5"/>
    <c:pageSetup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'Well 6'!$A$1:$C$1</c:f>
          <c:strCache>
            <c:ptCount val="3"/>
            <c:pt idx="0">
              <c:v>Monitoring Well</c:v>
            </c:pt>
            <c:pt idx="2">
              <c:v>0</c:v>
            </c:pt>
          </c:strCache>
        </c:strRef>
      </c:tx>
      <c:layout>
        <c:manualLayout>
          <c:xMode val="edge"/>
          <c:yMode val="edge"/>
          <c:x val="0.44287976174939458"/>
          <c:y val="1.5855330680264658E-2"/>
        </c:manualLayout>
      </c:layout>
      <c:overlay val="0"/>
      <c:spPr>
        <a:noFill/>
        <a:ln w="25400">
          <a:noFill/>
        </a:ln>
      </c:spPr>
      <c:txPr>
        <a:bodyPr/>
        <a:lstStyle/>
        <a:p>
          <a:pPr>
            <a:defRPr sz="1000" b="1" i="0" u="none" strike="noStrike" baseline="0">
              <a:solidFill>
                <a:srgbClr val="000000"/>
              </a:solidFill>
              <a:latin typeface="Arial"/>
              <a:ea typeface="Arial"/>
              <a:cs typeface="Arial"/>
            </a:defRPr>
          </a:pPr>
          <a:endParaRPr lang="en-US"/>
        </a:p>
      </c:txPr>
    </c:title>
    <c:autoTitleDeleted val="0"/>
    <c:plotArea>
      <c:layout>
        <c:manualLayout>
          <c:layoutTarget val="inner"/>
          <c:xMode val="edge"/>
          <c:yMode val="edge"/>
          <c:x val="6.9706037669424431E-2"/>
          <c:y val="0.1087202718006796"/>
          <c:w val="0.78718535469107564"/>
          <c:h val="0.75424688561721409"/>
        </c:manualLayout>
      </c:layout>
      <c:scatterChart>
        <c:scatterStyle val="smoothMarker"/>
        <c:varyColors val="0"/>
        <c:ser>
          <c:idx val="7"/>
          <c:order val="4"/>
          <c:tx>
            <c:v>Cleanup Time</c:v>
          </c:tx>
          <c:spPr>
            <a:ln w="12700">
              <a:solidFill>
                <a:srgbClr val="0000FF"/>
              </a:solidFill>
              <a:prstDash val="solid"/>
            </a:ln>
          </c:spPr>
          <c:marker>
            <c:symbol val="none"/>
          </c:marker>
          <c:xVal>
            <c:numRef>
              <c:f>'Well 6'!$C$34:$C$35</c:f>
              <c:numCache>
                <c:formatCode>General</c:formatCode>
                <c:ptCount val="2"/>
                <c:pt idx="0">
                  <c:v>0</c:v>
                </c:pt>
                <c:pt idx="1">
                  <c:v>0</c:v>
                </c:pt>
              </c:numCache>
            </c:numRef>
          </c:xVal>
          <c:yVal>
            <c:numRef>
              <c:f>'Well 6'!$E$34:$E$35</c:f>
              <c:numCache>
                <c:formatCode>#,##0</c:formatCode>
                <c:ptCount val="2"/>
                <c:pt idx="0" formatCode="General">
                  <c:v>0</c:v>
                </c:pt>
                <c:pt idx="1">
                  <c:v>0</c:v>
                </c:pt>
              </c:numCache>
            </c:numRef>
          </c:yVal>
          <c:smooth val="1"/>
          <c:extLst>
            <c:ext xmlns:c16="http://schemas.microsoft.com/office/drawing/2014/chart" uri="{C3380CC4-5D6E-409C-BE32-E72D297353CC}">
              <c16:uniqueId val="{00000000-4FAF-467F-AA3B-3A2945D447AC}"/>
            </c:ext>
          </c:extLst>
        </c:ser>
        <c:dLbls>
          <c:showLegendKey val="0"/>
          <c:showVal val="0"/>
          <c:showCatName val="0"/>
          <c:showSerName val="0"/>
          <c:showPercent val="0"/>
          <c:showBubbleSize val="0"/>
        </c:dLbls>
        <c:axId val="322992152"/>
        <c:axId val="1"/>
      </c:scatterChart>
      <c:scatterChart>
        <c:scatterStyle val="lineMarker"/>
        <c:varyColors val="0"/>
        <c:ser>
          <c:idx val="0"/>
          <c:order val="0"/>
          <c:tx>
            <c:strRef>
              <c:f>'Well 6'!$E$5:$F$5</c:f>
              <c:strCache>
                <c:ptCount val="1"/>
                <c:pt idx="0">
                  <c:v>Benzene</c:v>
                </c:pt>
              </c:strCache>
            </c:strRef>
          </c:tx>
          <c:spPr>
            <a:ln w="25400">
              <a:solidFill>
                <a:srgbClr val="000080"/>
              </a:solidFill>
              <a:prstDash val="sysDash"/>
            </a:ln>
          </c:spPr>
          <c:marker>
            <c:symbol val="diamond"/>
            <c:size val="5"/>
            <c:spPr>
              <a:solidFill>
                <a:srgbClr val="000080"/>
              </a:solidFill>
              <a:ln>
                <a:solidFill>
                  <a:srgbClr val="000080"/>
                </a:solidFill>
                <a:prstDash val="solid"/>
              </a:ln>
            </c:spPr>
          </c:marker>
          <c:xVal>
            <c:numRef>
              <c:f>'Well 6'!$A$7:$A$23</c:f>
              <c:numCache>
                <c:formatCode>#,##0.00_);\(#,##0.00\)</c:formatCode>
                <c:ptCount val="17"/>
                <c:pt idx="0">
                  <c:v>0</c:v>
                </c:pt>
                <c:pt idx="1">
                  <c:v>0.25</c:v>
                </c:pt>
                <c:pt idx="2">
                  <c:v>0.5</c:v>
                </c:pt>
                <c:pt idx="3">
                  <c:v>0.75</c:v>
                </c:pt>
                <c:pt idx="4">
                  <c:v>1</c:v>
                </c:pt>
                <c:pt idx="5">
                  <c:v>1.25</c:v>
                </c:pt>
                <c:pt idx="6">
                  <c:v>1.5</c:v>
                </c:pt>
                <c:pt idx="7">
                  <c:v>1.75</c:v>
                </c:pt>
                <c:pt idx="8">
                  <c:v>2</c:v>
                </c:pt>
                <c:pt idx="9">
                  <c:v>2.25</c:v>
                </c:pt>
                <c:pt idx="10">
                  <c:v>2.5</c:v>
                </c:pt>
                <c:pt idx="11">
                  <c:v>2.75</c:v>
                </c:pt>
                <c:pt idx="12">
                  <c:v>3</c:v>
                </c:pt>
                <c:pt idx="13">
                  <c:v>3.25</c:v>
                </c:pt>
                <c:pt idx="14">
                  <c:v>3.5</c:v>
                </c:pt>
                <c:pt idx="15">
                  <c:v>3.75</c:v>
                </c:pt>
                <c:pt idx="16">
                  <c:v>4</c:v>
                </c:pt>
              </c:numCache>
            </c:numRef>
          </c:xVal>
          <c:yVal>
            <c:numRef>
              <c:f>'Well 6'!$E$7:$E$23</c:f>
              <c:numCache>
                <c:formatCode>0</c:formatCode>
                <c:ptCount val="17"/>
                <c:pt idx="0" formatCode="#,##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numCache>
            </c:numRef>
          </c:yVal>
          <c:smooth val="0"/>
          <c:extLst>
            <c:ext xmlns:c16="http://schemas.microsoft.com/office/drawing/2014/chart" uri="{C3380CC4-5D6E-409C-BE32-E72D297353CC}">
              <c16:uniqueId val="{00000001-4FAF-467F-AA3B-3A2945D447AC}"/>
            </c:ext>
          </c:extLst>
        </c:ser>
        <c:ser>
          <c:idx val="1"/>
          <c:order val="1"/>
          <c:tx>
            <c:v>TEX</c:v>
          </c:tx>
          <c:spPr>
            <a:ln w="25400">
              <a:solidFill>
                <a:srgbClr val="FF00FF"/>
              </a:solidFill>
              <a:prstDash val="sysDash"/>
            </a:ln>
          </c:spPr>
          <c:marker>
            <c:symbol val="square"/>
            <c:size val="5"/>
            <c:spPr>
              <a:solidFill>
                <a:srgbClr val="FF00FF"/>
              </a:solidFill>
              <a:ln>
                <a:solidFill>
                  <a:srgbClr val="FF00FF"/>
                </a:solidFill>
                <a:prstDash val="solid"/>
              </a:ln>
            </c:spPr>
          </c:marker>
          <c:xVal>
            <c:numRef>
              <c:f>'Well 6'!$A$7:$A$23</c:f>
              <c:numCache>
                <c:formatCode>#,##0.00_);\(#,##0.00\)</c:formatCode>
                <c:ptCount val="17"/>
                <c:pt idx="0">
                  <c:v>0</c:v>
                </c:pt>
                <c:pt idx="1">
                  <c:v>0.25</c:v>
                </c:pt>
                <c:pt idx="2">
                  <c:v>0.5</c:v>
                </c:pt>
                <c:pt idx="3">
                  <c:v>0.75</c:v>
                </c:pt>
                <c:pt idx="4">
                  <c:v>1</c:v>
                </c:pt>
                <c:pt idx="5">
                  <c:v>1.25</c:v>
                </c:pt>
                <c:pt idx="6">
                  <c:v>1.5</c:v>
                </c:pt>
                <c:pt idx="7">
                  <c:v>1.75</c:v>
                </c:pt>
                <c:pt idx="8">
                  <c:v>2</c:v>
                </c:pt>
                <c:pt idx="9">
                  <c:v>2.25</c:v>
                </c:pt>
                <c:pt idx="10">
                  <c:v>2.5</c:v>
                </c:pt>
                <c:pt idx="11">
                  <c:v>2.75</c:v>
                </c:pt>
                <c:pt idx="12">
                  <c:v>3</c:v>
                </c:pt>
                <c:pt idx="13">
                  <c:v>3.25</c:v>
                </c:pt>
                <c:pt idx="14">
                  <c:v>3.5</c:v>
                </c:pt>
                <c:pt idx="15">
                  <c:v>3.75</c:v>
                </c:pt>
                <c:pt idx="16">
                  <c:v>4</c:v>
                </c:pt>
              </c:numCache>
            </c:numRef>
          </c:xVal>
          <c:yVal>
            <c:numRef>
              <c:f>'Well 6'!$G$7:$G$23</c:f>
              <c:numCache>
                <c:formatCode>0</c:formatCode>
                <c:ptCount val="17"/>
                <c:pt idx="0" formatCode="#,##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numCache>
            </c:numRef>
          </c:yVal>
          <c:smooth val="0"/>
          <c:extLst>
            <c:ext xmlns:c16="http://schemas.microsoft.com/office/drawing/2014/chart" uri="{C3380CC4-5D6E-409C-BE32-E72D297353CC}">
              <c16:uniqueId val="{00000002-4FAF-467F-AA3B-3A2945D447AC}"/>
            </c:ext>
          </c:extLst>
        </c:ser>
        <c:ser>
          <c:idx val="2"/>
          <c:order val="2"/>
          <c:tx>
            <c:strRef>
              <c:f>'Well 6'!$I$5:$J$5</c:f>
              <c:strCache>
                <c:ptCount val="1"/>
                <c:pt idx="0">
                  <c:v>Naphthalenes</c:v>
                </c:pt>
              </c:strCache>
            </c:strRef>
          </c:tx>
          <c:spPr>
            <a:ln w="25400">
              <a:solidFill>
                <a:schemeClr val="accent6"/>
              </a:solidFill>
              <a:prstDash val="sysDash"/>
            </a:ln>
          </c:spPr>
          <c:marker>
            <c:symbol val="triangle"/>
            <c:size val="5"/>
            <c:spPr>
              <a:solidFill>
                <a:srgbClr val="F79646"/>
              </a:solidFill>
              <a:ln>
                <a:solidFill>
                  <a:srgbClr val="FF9900"/>
                </a:solidFill>
                <a:prstDash val="solid"/>
              </a:ln>
            </c:spPr>
          </c:marker>
          <c:xVal>
            <c:numRef>
              <c:f>'Well 6'!$A$7:$A$23</c:f>
              <c:numCache>
                <c:formatCode>#,##0.00_);\(#,##0.00\)</c:formatCode>
                <c:ptCount val="17"/>
                <c:pt idx="0">
                  <c:v>0</c:v>
                </c:pt>
                <c:pt idx="1">
                  <c:v>0.25</c:v>
                </c:pt>
                <c:pt idx="2">
                  <c:v>0.5</c:v>
                </c:pt>
                <c:pt idx="3">
                  <c:v>0.75</c:v>
                </c:pt>
                <c:pt idx="4">
                  <c:v>1</c:v>
                </c:pt>
                <c:pt idx="5">
                  <c:v>1.25</c:v>
                </c:pt>
                <c:pt idx="6">
                  <c:v>1.5</c:v>
                </c:pt>
                <c:pt idx="7">
                  <c:v>1.75</c:v>
                </c:pt>
                <c:pt idx="8">
                  <c:v>2</c:v>
                </c:pt>
                <c:pt idx="9">
                  <c:v>2.25</c:v>
                </c:pt>
                <c:pt idx="10">
                  <c:v>2.5</c:v>
                </c:pt>
                <c:pt idx="11">
                  <c:v>2.75</c:v>
                </c:pt>
                <c:pt idx="12">
                  <c:v>3</c:v>
                </c:pt>
                <c:pt idx="13">
                  <c:v>3.25</c:v>
                </c:pt>
                <c:pt idx="14">
                  <c:v>3.5</c:v>
                </c:pt>
                <c:pt idx="15">
                  <c:v>3.75</c:v>
                </c:pt>
                <c:pt idx="16">
                  <c:v>4</c:v>
                </c:pt>
              </c:numCache>
            </c:numRef>
          </c:xVal>
          <c:yVal>
            <c:numRef>
              <c:f>'Well 6'!$I$7:$I$23</c:f>
              <c:numCache>
                <c:formatCode>0</c:formatCode>
                <c:ptCount val="17"/>
                <c:pt idx="0" formatCode="#,##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numCache>
            </c:numRef>
          </c:yVal>
          <c:smooth val="0"/>
          <c:extLst>
            <c:ext xmlns:c16="http://schemas.microsoft.com/office/drawing/2014/chart" uri="{C3380CC4-5D6E-409C-BE32-E72D297353CC}">
              <c16:uniqueId val="{00000003-4FAF-467F-AA3B-3A2945D447AC}"/>
            </c:ext>
          </c:extLst>
        </c:ser>
        <c:ser>
          <c:idx val="3"/>
          <c:order val="3"/>
          <c:tx>
            <c:strRef>
              <c:f>'Well 6'!$K$5:$L$5</c:f>
              <c:strCache>
                <c:ptCount val="1"/>
                <c:pt idx="0">
                  <c:v>MTBE</c:v>
                </c:pt>
              </c:strCache>
            </c:strRef>
          </c:tx>
          <c:spPr>
            <a:ln w="25400">
              <a:solidFill>
                <a:srgbClr val="00B050"/>
              </a:solidFill>
              <a:prstDash val="sysDash"/>
            </a:ln>
          </c:spPr>
          <c:marker>
            <c:symbol val="x"/>
            <c:size val="5"/>
            <c:spPr>
              <a:noFill/>
              <a:ln>
                <a:solidFill>
                  <a:srgbClr val="00B050"/>
                </a:solidFill>
                <a:prstDash val="solid"/>
              </a:ln>
            </c:spPr>
          </c:marker>
          <c:xVal>
            <c:numRef>
              <c:f>'Well 6'!$A$7:$A$23</c:f>
              <c:numCache>
                <c:formatCode>#,##0.00_);\(#,##0.00\)</c:formatCode>
                <c:ptCount val="17"/>
                <c:pt idx="0">
                  <c:v>0</c:v>
                </c:pt>
                <c:pt idx="1">
                  <c:v>0.25</c:v>
                </c:pt>
                <c:pt idx="2">
                  <c:v>0.5</c:v>
                </c:pt>
                <c:pt idx="3">
                  <c:v>0.75</c:v>
                </c:pt>
                <c:pt idx="4">
                  <c:v>1</c:v>
                </c:pt>
                <c:pt idx="5">
                  <c:v>1.25</c:v>
                </c:pt>
                <c:pt idx="6">
                  <c:v>1.5</c:v>
                </c:pt>
                <c:pt idx="7">
                  <c:v>1.75</c:v>
                </c:pt>
                <c:pt idx="8">
                  <c:v>2</c:v>
                </c:pt>
                <c:pt idx="9">
                  <c:v>2.25</c:v>
                </c:pt>
                <c:pt idx="10">
                  <c:v>2.5</c:v>
                </c:pt>
                <c:pt idx="11">
                  <c:v>2.75</c:v>
                </c:pt>
                <c:pt idx="12">
                  <c:v>3</c:v>
                </c:pt>
                <c:pt idx="13">
                  <c:v>3.25</c:v>
                </c:pt>
                <c:pt idx="14">
                  <c:v>3.5</c:v>
                </c:pt>
                <c:pt idx="15">
                  <c:v>3.75</c:v>
                </c:pt>
                <c:pt idx="16">
                  <c:v>4</c:v>
                </c:pt>
              </c:numCache>
            </c:numRef>
          </c:xVal>
          <c:yVal>
            <c:numRef>
              <c:f>'Well 6'!$K$7:$K$23</c:f>
              <c:numCache>
                <c:formatCode>0</c:formatCode>
                <c:ptCount val="17"/>
                <c:pt idx="0" formatCode="#,##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numCache>
            </c:numRef>
          </c:yVal>
          <c:smooth val="0"/>
          <c:extLst>
            <c:ext xmlns:c16="http://schemas.microsoft.com/office/drawing/2014/chart" uri="{C3380CC4-5D6E-409C-BE32-E72D297353CC}">
              <c16:uniqueId val="{00000004-4FAF-467F-AA3B-3A2945D447AC}"/>
            </c:ext>
          </c:extLst>
        </c:ser>
        <c:ser>
          <c:idx val="8"/>
          <c:order val="5"/>
          <c:tx>
            <c:v>Benzene Actual</c:v>
          </c:tx>
          <c:spPr>
            <a:ln w="12700">
              <a:solidFill>
                <a:srgbClr val="000080"/>
              </a:solidFill>
              <a:prstDash val="solid"/>
            </a:ln>
          </c:spPr>
          <c:marker>
            <c:symbol val="diamond"/>
            <c:size val="5"/>
            <c:spPr>
              <a:solidFill>
                <a:srgbClr val="000080"/>
              </a:solidFill>
              <a:ln>
                <a:solidFill>
                  <a:srgbClr val="000080"/>
                </a:solidFill>
                <a:prstDash val="solid"/>
              </a:ln>
            </c:spPr>
          </c:marker>
          <c:xVal>
            <c:numRef>
              <c:f>'Well 6'!$D$7:$D$23</c:f>
              <c:numCache>
                <c:formatCode>#,##0.00_);\(#,##0.00\)</c:formatCode>
                <c:ptCount val="17"/>
                <c:pt idx="0">
                  <c:v>0</c:v>
                </c:pt>
                <c:pt idx="1">
                  <c:v>0.25</c:v>
                </c:pt>
                <c:pt idx="2">
                  <c:v>0.5</c:v>
                </c:pt>
                <c:pt idx="3">
                  <c:v>0.75</c:v>
                </c:pt>
                <c:pt idx="4">
                  <c:v>1</c:v>
                </c:pt>
                <c:pt idx="5">
                  <c:v>1.25</c:v>
                </c:pt>
                <c:pt idx="6">
                  <c:v>1.5</c:v>
                </c:pt>
                <c:pt idx="7">
                  <c:v>1.75</c:v>
                </c:pt>
                <c:pt idx="8">
                  <c:v>2</c:v>
                </c:pt>
                <c:pt idx="9">
                  <c:v>2.25</c:v>
                </c:pt>
                <c:pt idx="10">
                  <c:v>2.5</c:v>
                </c:pt>
                <c:pt idx="11">
                  <c:v>2.75</c:v>
                </c:pt>
                <c:pt idx="12">
                  <c:v>3</c:v>
                </c:pt>
                <c:pt idx="13">
                  <c:v>3.25</c:v>
                </c:pt>
                <c:pt idx="14">
                  <c:v>3.5</c:v>
                </c:pt>
                <c:pt idx="15">
                  <c:v>3.75</c:v>
                </c:pt>
                <c:pt idx="16">
                  <c:v>4</c:v>
                </c:pt>
              </c:numCache>
            </c:numRef>
          </c:xVal>
          <c:yVal>
            <c:numRef>
              <c:f>'Well 6'!$F$7:$F$23</c:f>
              <c:numCache>
                <c:formatCode>General</c:formatCode>
                <c:ptCount val="17"/>
                <c:pt idx="0">
                  <c:v>0</c:v>
                </c:pt>
              </c:numCache>
            </c:numRef>
          </c:yVal>
          <c:smooth val="0"/>
          <c:extLst>
            <c:ext xmlns:c16="http://schemas.microsoft.com/office/drawing/2014/chart" uri="{C3380CC4-5D6E-409C-BE32-E72D297353CC}">
              <c16:uniqueId val="{00000005-4FAF-467F-AA3B-3A2945D447AC}"/>
            </c:ext>
          </c:extLst>
        </c:ser>
        <c:ser>
          <c:idx val="9"/>
          <c:order val="6"/>
          <c:tx>
            <c:v>TEX Actual</c:v>
          </c:tx>
          <c:spPr>
            <a:ln w="12700">
              <a:solidFill>
                <a:srgbClr val="FF00FF"/>
              </a:solidFill>
              <a:prstDash val="solid"/>
            </a:ln>
          </c:spPr>
          <c:marker>
            <c:symbol val="square"/>
            <c:size val="5"/>
            <c:spPr>
              <a:solidFill>
                <a:srgbClr val="FF00FF"/>
              </a:solidFill>
              <a:ln>
                <a:solidFill>
                  <a:srgbClr val="FF00FF"/>
                </a:solidFill>
                <a:prstDash val="solid"/>
              </a:ln>
            </c:spPr>
          </c:marker>
          <c:xVal>
            <c:numRef>
              <c:f>'Well 6'!$D$7:$D$23</c:f>
              <c:numCache>
                <c:formatCode>#,##0.00_);\(#,##0.00\)</c:formatCode>
                <c:ptCount val="17"/>
                <c:pt idx="0">
                  <c:v>0</c:v>
                </c:pt>
                <c:pt idx="1">
                  <c:v>0.25</c:v>
                </c:pt>
                <c:pt idx="2">
                  <c:v>0.5</c:v>
                </c:pt>
                <c:pt idx="3">
                  <c:v>0.75</c:v>
                </c:pt>
                <c:pt idx="4">
                  <c:v>1</c:v>
                </c:pt>
                <c:pt idx="5">
                  <c:v>1.25</c:v>
                </c:pt>
                <c:pt idx="6">
                  <c:v>1.5</c:v>
                </c:pt>
                <c:pt idx="7">
                  <c:v>1.75</c:v>
                </c:pt>
                <c:pt idx="8">
                  <c:v>2</c:v>
                </c:pt>
                <c:pt idx="9">
                  <c:v>2.25</c:v>
                </c:pt>
                <c:pt idx="10">
                  <c:v>2.5</c:v>
                </c:pt>
                <c:pt idx="11">
                  <c:v>2.75</c:v>
                </c:pt>
                <c:pt idx="12">
                  <c:v>3</c:v>
                </c:pt>
                <c:pt idx="13">
                  <c:v>3.25</c:v>
                </c:pt>
                <c:pt idx="14">
                  <c:v>3.5</c:v>
                </c:pt>
                <c:pt idx="15">
                  <c:v>3.75</c:v>
                </c:pt>
                <c:pt idx="16">
                  <c:v>4</c:v>
                </c:pt>
              </c:numCache>
            </c:numRef>
          </c:xVal>
          <c:yVal>
            <c:numRef>
              <c:f>'Well 6'!$H$7:$H$23</c:f>
              <c:numCache>
                <c:formatCode>General</c:formatCode>
                <c:ptCount val="17"/>
                <c:pt idx="0">
                  <c:v>0</c:v>
                </c:pt>
              </c:numCache>
            </c:numRef>
          </c:yVal>
          <c:smooth val="0"/>
          <c:extLst>
            <c:ext xmlns:c16="http://schemas.microsoft.com/office/drawing/2014/chart" uri="{C3380CC4-5D6E-409C-BE32-E72D297353CC}">
              <c16:uniqueId val="{00000006-4FAF-467F-AA3B-3A2945D447AC}"/>
            </c:ext>
          </c:extLst>
        </c:ser>
        <c:ser>
          <c:idx val="10"/>
          <c:order val="7"/>
          <c:tx>
            <c:v>MTBE Actual</c:v>
          </c:tx>
          <c:spPr>
            <a:ln>
              <a:solidFill>
                <a:srgbClr val="00B050"/>
              </a:solidFill>
            </a:ln>
          </c:spPr>
          <c:marker>
            <c:symbol val="x"/>
            <c:size val="7"/>
            <c:spPr>
              <a:noFill/>
              <a:ln>
                <a:solidFill>
                  <a:srgbClr val="00B050"/>
                </a:solidFill>
              </a:ln>
            </c:spPr>
          </c:marker>
          <c:xVal>
            <c:numRef>
              <c:f>'Well 6'!$D$7:$D$23</c:f>
              <c:numCache>
                <c:formatCode>#,##0.00_);\(#,##0.00\)</c:formatCode>
                <c:ptCount val="17"/>
                <c:pt idx="0">
                  <c:v>0</c:v>
                </c:pt>
                <c:pt idx="1">
                  <c:v>0.25</c:v>
                </c:pt>
                <c:pt idx="2">
                  <c:v>0.5</c:v>
                </c:pt>
                <c:pt idx="3">
                  <c:v>0.75</c:v>
                </c:pt>
                <c:pt idx="4">
                  <c:v>1</c:v>
                </c:pt>
                <c:pt idx="5">
                  <c:v>1.25</c:v>
                </c:pt>
                <c:pt idx="6">
                  <c:v>1.5</c:v>
                </c:pt>
                <c:pt idx="7">
                  <c:v>1.75</c:v>
                </c:pt>
                <c:pt idx="8">
                  <c:v>2</c:v>
                </c:pt>
                <c:pt idx="9">
                  <c:v>2.25</c:v>
                </c:pt>
                <c:pt idx="10">
                  <c:v>2.5</c:v>
                </c:pt>
                <c:pt idx="11">
                  <c:v>2.75</c:v>
                </c:pt>
                <c:pt idx="12">
                  <c:v>3</c:v>
                </c:pt>
                <c:pt idx="13">
                  <c:v>3.25</c:v>
                </c:pt>
                <c:pt idx="14">
                  <c:v>3.5</c:v>
                </c:pt>
                <c:pt idx="15">
                  <c:v>3.75</c:v>
                </c:pt>
                <c:pt idx="16">
                  <c:v>4</c:v>
                </c:pt>
              </c:numCache>
            </c:numRef>
          </c:xVal>
          <c:yVal>
            <c:numRef>
              <c:f>'Well 6'!$L$7:$L$23</c:f>
              <c:numCache>
                <c:formatCode>General</c:formatCode>
                <c:ptCount val="17"/>
                <c:pt idx="0">
                  <c:v>0</c:v>
                </c:pt>
              </c:numCache>
            </c:numRef>
          </c:yVal>
          <c:smooth val="0"/>
          <c:extLst>
            <c:ext xmlns:c16="http://schemas.microsoft.com/office/drawing/2014/chart" uri="{C3380CC4-5D6E-409C-BE32-E72D297353CC}">
              <c16:uniqueId val="{00000007-4FAF-467F-AA3B-3A2945D447AC}"/>
            </c:ext>
          </c:extLst>
        </c:ser>
        <c:ser>
          <c:idx val="4"/>
          <c:order val="8"/>
          <c:tx>
            <c:v>Naph. Actual</c:v>
          </c:tx>
          <c:spPr>
            <a:ln>
              <a:solidFill>
                <a:schemeClr val="accent6"/>
              </a:solidFill>
            </a:ln>
          </c:spPr>
          <c:marker>
            <c:symbol val="triangle"/>
            <c:size val="7"/>
            <c:spPr>
              <a:solidFill>
                <a:srgbClr val="FFC000"/>
              </a:solidFill>
            </c:spPr>
          </c:marker>
          <c:xVal>
            <c:numRef>
              <c:f>'Well 6'!$D$7:$D$23</c:f>
              <c:numCache>
                <c:formatCode>#,##0.00_);\(#,##0.00\)</c:formatCode>
                <c:ptCount val="17"/>
                <c:pt idx="0">
                  <c:v>0</c:v>
                </c:pt>
                <c:pt idx="1">
                  <c:v>0.25</c:v>
                </c:pt>
                <c:pt idx="2">
                  <c:v>0.5</c:v>
                </c:pt>
                <c:pt idx="3">
                  <c:v>0.75</c:v>
                </c:pt>
                <c:pt idx="4">
                  <c:v>1</c:v>
                </c:pt>
                <c:pt idx="5">
                  <c:v>1.25</c:v>
                </c:pt>
                <c:pt idx="6">
                  <c:v>1.5</c:v>
                </c:pt>
                <c:pt idx="7">
                  <c:v>1.75</c:v>
                </c:pt>
                <c:pt idx="8">
                  <c:v>2</c:v>
                </c:pt>
                <c:pt idx="9">
                  <c:v>2.25</c:v>
                </c:pt>
                <c:pt idx="10">
                  <c:v>2.5</c:v>
                </c:pt>
                <c:pt idx="11">
                  <c:v>2.75</c:v>
                </c:pt>
                <c:pt idx="12">
                  <c:v>3</c:v>
                </c:pt>
                <c:pt idx="13">
                  <c:v>3.25</c:v>
                </c:pt>
                <c:pt idx="14">
                  <c:v>3.5</c:v>
                </c:pt>
                <c:pt idx="15">
                  <c:v>3.75</c:v>
                </c:pt>
                <c:pt idx="16">
                  <c:v>4</c:v>
                </c:pt>
              </c:numCache>
            </c:numRef>
          </c:xVal>
          <c:yVal>
            <c:numRef>
              <c:f>'Well 6'!$J$7:$J$23</c:f>
              <c:numCache>
                <c:formatCode>General</c:formatCode>
                <c:ptCount val="17"/>
                <c:pt idx="0">
                  <c:v>0</c:v>
                </c:pt>
              </c:numCache>
            </c:numRef>
          </c:yVal>
          <c:smooth val="0"/>
          <c:extLst>
            <c:ext xmlns:c16="http://schemas.microsoft.com/office/drawing/2014/chart" uri="{C3380CC4-5D6E-409C-BE32-E72D297353CC}">
              <c16:uniqueId val="{00000008-4FAF-467F-AA3B-3A2945D447AC}"/>
            </c:ext>
          </c:extLst>
        </c:ser>
        <c:dLbls>
          <c:showLegendKey val="0"/>
          <c:showVal val="0"/>
          <c:showCatName val="0"/>
          <c:showSerName val="0"/>
          <c:showPercent val="0"/>
          <c:showBubbleSize val="0"/>
        </c:dLbls>
        <c:axId val="322992152"/>
        <c:axId val="1"/>
      </c:scatterChart>
      <c:valAx>
        <c:axId val="322992152"/>
        <c:scaling>
          <c:orientation val="minMax"/>
          <c:max val="4"/>
          <c:min val="0"/>
        </c:scaling>
        <c:delete val="0"/>
        <c:axPos val="b"/>
        <c:title>
          <c:tx>
            <c:rich>
              <a:bodyPr/>
              <a:lstStyle/>
              <a:p>
                <a:pPr>
                  <a:defRPr sz="1000" b="1" i="0" u="none" strike="noStrike" baseline="0">
                    <a:solidFill>
                      <a:srgbClr val="000000"/>
                    </a:solidFill>
                    <a:latin typeface="Arial"/>
                    <a:ea typeface="Arial"/>
                    <a:cs typeface="Arial"/>
                  </a:defRPr>
                </a:pPr>
                <a:r>
                  <a:rPr lang="en-US"/>
                  <a:t>Cleanup Time (yrs)</a:t>
                </a:r>
              </a:p>
            </c:rich>
          </c:tx>
          <c:layout>
            <c:manualLayout>
              <c:xMode val="edge"/>
              <c:yMode val="edge"/>
              <c:x val="0.43372649033511695"/>
              <c:y val="0.91959214139963574"/>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
        <c:crosses val="autoZero"/>
        <c:crossBetween val="midCat"/>
        <c:majorUnit val="0.25"/>
      </c:valAx>
      <c:valAx>
        <c:axId val="1"/>
        <c:scaling>
          <c:orientation val="minMax"/>
          <c:min val="0"/>
        </c:scaling>
        <c:delete val="0"/>
        <c:axPos val="l"/>
        <c:majorGridlines>
          <c:spPr>
            <a:ln w="3175">
              <a:solidFill>
                <a:srgbClr val="000000"/>
              </a:solidFill>
              <a:prstDash val="solid"/>
            </a:ln>
          </c:spPr>
        </c:majorGridlines>
        <c:title>
          <c:tx>
            <c:rich>
              <a:bodyPr/>
              <a:lstStyle/>
              <a:p>
                <a:pPr>
                  <a:defRPr sz="1000" b="1" i="0" u="none" strike="noStrike" baseline="0">
                    <a:solidFill>
                      <a:srgbClr val="000000"/>
                    </a:solidFill>
                    <a:latin typeface="Arial"/>
                    <a:ea typeface="Arial"/>
                    <a:cs typeface="Arial"/>
                  </a:defRPr>
                </a:pPr>
                <a:r>
                  <a:rPr lang="en-US"/>
                  <a:t>Concentration (ug/l)</a:t>
                </a:r>
              </a:p>
            </c:rich>
          </c:tx>
          <c:layout>
            <c:manualLayout>
              <c:xMode val="edge"/>
              <c:yMode val="edge"/>
              <c:x val="4.2245798349791917E-3"/>
              <c:y val="0.2876559286348866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322992152"/>
        <c:crosses val="autoZero"/>
        <c:crossBetween val="midCat"/>
      </c:valAx>
    </c:plotArea>
    <c:legend>
      <c:legendPos val="r"/>
      <c:layout>
        <c:manualLayout>
          <c:xMode val="edge"/>
          <c:yMode val="edge"/>
          <c:x val="0.87188612099644125"/>
          <c:y val="0.01"/>
          <c:w val="0.12366548042704627"/>
          <c:h val="0.97599999999999998"/>
        </c:manualLayout>
      </c:layout>
      <c:overlay val="0"/>
      <c:spPr>
        <a:solidFill>
          <a:srgbClr val="FFFFFF"/>
        </a:solidFill>
        <a:ln w="3175">
          <a:solidFill>
            <a:srgbClr val="000000"/>
          </a:solidFill>
          <a:prstDash val="solid"/>
        </a:ln>
      </c:spPr>
      <c:txPr>
        <a:bodyPr/>
        <a:lstStyle/>
        <a:p>
          <a:pPr>
            <a:defRPr sz="900" b="0" i="0" u="none" strike="noStrike" baseline="0">
              <a:solidFill>
                <a:srgbClr val="000000"/>
              </a:solidFill>
              <a:latin typeface="Arial"/>
              <a:ea typeface="Arial"/>
              <a:cs typeface="Arial"/>
            </a:defRPr>
          </a:pPr>
          <a:endParaRPr lang="en-US"/>
        </a:p>
      </c:txPr>
    </c:legend>
    <c:plotVisOnly val="0"/>
    <c:dispBlanksAs val="gap"/>
    <c:showDLblsOverMax val="0"/>
  </c:chart>
  <c:spPr>
    <a:solidFill>
      <a:srgbClr val="FFFFFF"/>
    </a:solidFill>
    <a:ln w="3175">
      <a:solidFill>
        <a:srgbClr val="000000"/>
      </a:solidFill>
      <a:prstDash val="solid"/>
    </a:ln>
  </c:spPr>
  <c:txPr>
    <a:bodyPr/>
    <a:lstStyle/>
    <a:p>
      <a:pPr>
        <a:defRPr sz="1500" b="0" i="0" u="none" strike="noStrike" baseline="0">
          <a:solidFill>
            <a:srgbClr val="000000"/>
          </a:solidFill>
          <a:latin typeface="Arial"/>
          <a:ea typeface="Arial"/>
          <a:cs typeface="Arial"/>
        </a:defRPr>
      </a:pPr>
      <a:endParaRPr lang="en-US"/>
    </a:p>
  </c:txPr>
  <c:printSettings>
    <c:headerFooter alignWithMargins="0"/>
    <c:pageMargins b="1" l="0.75000000000000022" r="0.75000000000000022" t="1" header="0.5" footer="0.5"/>
    <c:pageSetup orientation="landscape"/>
  </c:printSettings>
</c:chartSpace>
</file>

<file path=xl/ctrlProps/ctrlProp1.xml><?xml version="1.0" encoding="utf-8"?>
<formControlPr xmlns="http://schemas.microsoft.com/office/spreadsheetml/2009/9/main" objectType="Drop" dropLines="4" dropStyle="combo" dx="22" fmlaLink="$B$30" fmlaRange="$A$18:$B$21" sel="1" val="0"/>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_rels/drawing6.xml.rels><?xml version="1.0" encoding="UTF-8" standalone="yes"?>
<Relationships xmlns="http://schemas.openxmlformats.org/package/2006/relationships"><Relationship Id="rId1" Type="http://schemas.openxmlformats.org/officeDocument/2006/relationships/chart" Target="../charts/chart5.xml"/></Relationships>
</file>

<file path=xl/drawings/_rels/drawing7.xml.rels><?xml version="1.0" encoding="UTF-8" standalone="yes"?>
<Relationships xmlns="http://schemas.openxmlformats.org/package/2006/relationships"><Relationship Id="rId1"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29</xdr:row>
          <xdr:rowOff>0</xdr:rowOff>
        </xdr:from>
        <xdr:to>
          <xdr:col>1</xdr:col>
          <xdr:colOff>876300</xdr:colOff>
          <xdr:row>35</xdr:row>
          <xdr:rowOff>19050</xdr:rowOff>
        </xdr:to>
        <xdr:sp macro="" textlink="">
          <xdr:nvSpPr>
            <xdr:cNvPr id="11265" name="Drop Down 1" descr="Selected Active Remediation Goal dropdown" hidden="1">
              <a:extLst>
                <a:ext uri="{63B3BB69-23CF-44E3-9099-C40C66FF867C}">
                  <a14:compatExt spid="_x0000_s11265"/>
                </a:ext>
                <a:ext uri="{FF2B5EF4-FFF2-40B4-BE49-F238E27FC236}">
                  <a16:creationId xmlns:a16="http://schemas.microsoft.com/office/drawing/2014/main" id="{00000000-0008-0000-0100-000001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0</xdr:colOff>
      <xdr:row>24</xdr:row>
      <xdr:rowOff>57150</xdr:rowOff>
    </xdr:from>
    <xdr:to>
      <xdr:col>17</xdr:col>
      <xdr:colOff>561975</xdr:colOff>
      <xdr:row>60</xdr:row>
      <xdr:rowOff>123825</xdr:rowOff>
    </xdr:to>
    <xdr:graphicFrame macro="">
      <xdr:nvGraphicFramePr>
        <xdr:cNvPr id="10324" name="Chart 8" title="Monitoring Well 0">
          <a:extLst>
            <a:ext uri="{FF2B5EF4-FFF2-40B4-BE49-F238E27FC236}">
              <a16:creationId xmlns:a16="http://schemas.microsoft.com/office/drawing/2014/main" id="{F3EB8DA6-5906-4BB9-BBFE-FBF86799FD5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24</xdr:row>
      <xdr:rowOff>57150</xdr:rowOff>
    </xdr:from>
    <xdr:to>
      <xdr:col>17</xdr:col>
      <xdr:colOff>561975</xdr:colOff>
      <xdr:row>60</xdr:row>
      <xdr:rowOff>123825</xdr:rowOff>
    </xdr:to>
    <xdr:graphicFrame macro="">
      <xdr:nvGraphicFramePr>
        <xdr:cNvPr id="343056" name="Chart 8" descr="graph" title="Cleanup Time (yrs)">
          <a:extLst>
            <a:ext uri="{FF2B5EF4-FFF2-40B4-BE49-F238E27FC236}">
              <a16:creationId xmlns:a16="http://schemas.microsoft.com/office/drawing/2014/main" id="{8DE301E5-320E-4ACF-9DF0-CA2BA208950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24</xdr:row>
      <xdr:rowOff>57150</xdr:rowOff>
    </xdr:from>
    <xdr:to>
      <xdr:col>17</xdr:col>
      <xdr:colOff>561975</xdr:colOff>
      <xdr:row>60</xdr:row>
      <xdr:rowOff>123825</xdr:rowOff>
    </xdr:to>
    <xdr:graphicFrame macro="">
      <xdr:nvGraphicFramePr>
        <xdr:cNvPr id="345104" name="Chart 8" descr="graph" title="Monitoring Well 0">
          <a:extLst>
            <a:ext uri="{FF2B5EF4-FFF2-40B4-BE49-F238E27FC236}">
              <a16:creationId xmlns:a16="http://schemas.microsoft.com/office/drawing/2014/main" id="{601DE7D2-79D8-40FD-9ED5-FE093F16E45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24</xdr:row>
      <xdr:rowOff>57150</xdr:rowOff>
    </xdr:from>
    <xdr:to>
      <xdr:col>17</xdr:col>
      <xdr:colOff>561975</xdr:colOff>
      <xdr:row>60</xdr:row>
      <xdr:rowOff>123825</xdr:rowOff>
    </xdr:to>
    <xdr:graphicFrame macro="">
      <xdr:nvGraphicFramePr>
        <xdr:cNvPr id="347152" name="Chart 8" descr="graph" title="Monitoring Well 0">
          <a:extLst>
            <a:ext uri="{FF2B5EF4-FFF2-40B4-BE49-F238E27FC236}">
              <a16:creationId xmlns:a16="http://schemas.microsoft.com/office/drawing/2014/main" id="{1A681FC4-334F-4EF7-AABE-2D31A7F656D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24</xdr:row>
      <xdr:rowOff>57150</xdr:rowOff>
    </xdr:from>
    <xdr:to>
      <xdr:col>17</xdr:col>
      <xdr:colOff>561975</xdr:colOff>
      <xdr:row>60</xdr:row>
      <xdr:rowOff>123825</xdr:rowOff>
    </xdr:to>
    <xdr:graphicFrame macro="">
      <xdr:nvGraphicFramePr>
        <xdr:cNvPr id="349200" name="Chart 8" descr="graph" title="Monitoring Well 0">
          <a:extLst>
            <a:ext uri="{FF2B5EF4-FFF2-40B4-BE49-F238E27FC236}">
              <a16:creationId xmlns:a16="http://schemas.microsoft.com/office/drawing/2014/main" id="{5152765B-D055-4A2C-9502-58469F851FE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24</xdr:row>
      <xdr:rowOff>57150</xdr:rowOff>
    </xdr:from>
    <xdr:to>
      <xdr:col>17</xdr:col>
      <xdr:colOff>561975</xdr:colOff>
      <xdr:row>60</xdr:row>
      <xdr:rowOff>123825</xdr:rowOff>
    </xdr:to>
    <xdr:graphicFrame macro="">
      <xdr:nvGraphicFramePr>
        <xdr:cNvPr id="351248" name="Chart 8" descr="graph" title="Monitoring Well 0">
          <a:extLst>
            <a:ext uri="{FF2B5EF4-FFF2-40B4-BE49-F238E27FC236}">
              <a16:creationId xmlns:a16="http://schemas.microsoft.com/office/drawing/2014/main" id="{81D0AE2A-EC8D-49D6-AE67-7B033C5D0BB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1"/>
  <sheetViews>
    <sheetView workbookViewId="0">
      <selection sqref="A1:J31"/>
    </sheetView>
  </sheetViews>
  <sheetFormatPr defaultRowHeight="12.75" x14ac:dyDescent="0.2"/>
  <sheetData>
    <row r="1" spans="1:10" ht="13.15" customHeight="1" x14ac:dyDescent="0.2">
      <c r="A1" s="138" t="s">
        <v>62</v>
      </c>
      <c r="B1" s="138"/>
      <c r="C1" s="138"/>
      <c r="D1" s="138"/>
      <c r="E1" s="138"/>
      <c r="F1" s="138"/>
      <c r="G1" s="138"/>
      <c r="H1" s="138"/>
      <c r="I1" s="138"/>
      <c r="J1" s="138"/>
    </row>
    <row r="2" spans="1:10" x14ac:dyDescent="0.2">
      <c r="A2" s="138"/>
      <c r="B2" s="138"/>
      <c r="C2" s="138"/>
      <c r="D2" s="138"/>
      <c r="E2" s="138"/>
      <c r="F2" s="138"/>
      <c r="G2" s="138"/>
      <c r="H2" s="138"/>
      <c r="I2" s="138"/>
      <c r="J2" s="138"/>
    </row>
    <row r="3" spans="1:10" x14ac:dyDescent="0.2">
      <c r="A3" s="138"/>
      <c r="B3" s="138"/>
      <c r="C3" s="138"/>
      <c r="D3" s="138"/>
      <c r="E3" s="138"/>
      <c r="F3" s="138"/>
      <c r="G3" s="138"/>
      <c r="H3" s="138"/>
      <c r="I3" s="138"/>
      <c r="J3" s="138"/>
    </row>
    <row r="4" spans="1:10" x14ac:dyDescent="0.2">
      <c r="A4" s="138"/>
      <c r="B4" s="138"/>
      <c r="C4" s="138"/>
      <c r="D4" s="138"/>
      <c r="E4" s="138"/>
      <c r="F4" s="138"/>
      <c r="G4" s="138"/>
      <c r="H4" s="138"/>
      <c r="I4" s="138"/>
      <c r="J4" s="138"/>
    </row>
    <row r="5" spans="1:10" x14ac:dyDescent="0.2">
      <c r="A5" s="138"/>
      <c r="B5" s="138"/>
      <c r="C5" s="138"/>
      <c r="D5" s="138"/>
      <c r="E5" s="138"/>
      <c r="F5" s="138"/>
      <c r="G5" s="138"/>
      <c r="H5" s="138"/>
      <c r="I5" s="138"/>
      <c r="J5" s="138"/>
    </row>
    <row r="6" spans="1:10" x14ac:dyDescent="0.2">
      <c r="A6" s="138"/>
      <c r="B6" s="138"/>
      <c r="C6" s="138"/>
      <c r="D6" s="138"/>
      <c r="E6" s="138"/>
      <c r="F6" s="138"/>
      <c r="G6" s="138"/>
      <c r="H6" s="138"/>
      <c r="I6" s="138"/>
      <c r="J6" s="138"/>
    </row>
    <row r="7" spans="1:10" x14ac:dyDescent="0.2">
      <c r="A7" s="138"/>
      <c r="B7" s="138"/>
      <c r="C7" s="138"/>
      <c r="D7" s="138"/>
      <c r="E7" s="138"/>
      <c r="F7" s="138"/>
      <c r="G7" s="138"/>
      <c r="H7" s="138"/>
      <c r="I7" s="138"/>
      <c r="J7" s="138"/>
    </row>
    <row r="8" spans="1:10" x14ac:dyDescent="0.2">
      <c r="A8" s="138"/>
      <c r="B8" s="138"/>
      <c r="C8" s="138"/>
      <c r="D8" s="138"/>
      <c r="E8" s="138"/>
      <c r="F8" s="138"/>
      <c r="G8" s="138"/>
      <c r="H8" s="138"/>
      <c r="I8" s="138"/>
      <c r="J8" s="138"/>
    </row>
    <row r="9" spans="1:10" x14ac:dyDescent="0.2">
      <c r="A9" s="138"/>
      <c r="B9" s="138"/>
      <c r="C9" s="138"/>
      <c r="D9" s="138"/>
      <c r="E9" s="138"/>
      <c r="F9" s="138"/>
      <c r="G9" s="138"/>
      <c r="H9" s="138"/>
      <c r="I9" s="138"/>
      <c r="J9" s="138"/>
    </row>
    <row r="10" spans="1:10" x14ac:dyDescent="0.2">
      <c r="A10" s="138"/>
      <c r="B10" s="138"/>
      <c r="C10" s="138"/>
      <c r="D10" s="138"/>
      <c r="E10" s="138"/>
      <c r="F10" s="138"/>
      <c r="G10" s="138"/>
      <c r="H10" s="138"/>
      <c r="I10" s="138"/>
      <c r="J10" s="138"/>
    </row>
    <row r="11" spans="1:10" x14ac:dyDescent="0.2">
      <c r="A11" s="138"/>
      <c r="B11" s="138"/>
      <c r="C11" s="138"/>
      <c r="D11" s="138"/>
      <c r="E11" s="138"/>
      <c r="F11" s="138"/>
      <c r="G11" s="138"/>
      <c r="H11" s="138"/>
      <c r="I11" s="138"/>
      <c r="J11" s="138"/>
    </row>
    <row r="12" spans="1:10" x14ac:dyDescent="0.2">
      <c r="A12" s="138"/>
      <c r="B12" s="138"/>
      <c r="C12" s="138"/>
      <c r="D12" s="138"/>
      <c r="E12" s="138"/>
      <c r="F12" s="138"/>
      <c r="G12" s="138"/>
      <c r="H12" s="138"/>
      <c r="I12" s="138"/>
      <c r="J12" s="138"/>
    </row>
    <row r="13" spans="1:10" x14ac:dyDescent="0.2">
      <c r="A13" s="138"/>
      <c r="B13" s="138"/>
      <c r="C13" s="138"/>
      <c r="D13" s="138"/>
      <c r="E13" s="138"/>
      <c r="F13" s="138"/>
      <c r="G13" s="138"/>
      <c r="H13" s="138"/>
      <c r="I13" s="138"/>
      <c r="J13" s="138"/>
    </row>
    <row r="14" spans="1:10" x14ac:dyDescent="0.2">
      <c r="A14" s="138"/>
      <c r="B14" s="138"/>
      <c r="C14" s="138"/>
      <c r="D14" s="138"/>
      <c r="E14" s="138"/>
      <c r="F14" s="138"/>
      <c r="G14" s="138"/>
      <c r="H14" s="138"/>
      <c r="I14" s="138"/>
      <c r="J14" s="138"/>
    </row>
    <row r="15" spans="1:10" x14ac:dyDescent="0.2">
      <c r="A15" s="138"/>
      <c r="B15" s="138"/>
      <c r="C15" s="138"/>
      <c r="D15" s="138"/>
      <c r="E15" s="138"/>
      <c r="F15" s="138"/>
      <c r="G15" s="138"/>
      <c r="H15" s="138"/>
      <c r="I15" s="138"/>
      <c r="J15" s="138"/>
    </row>
    <row r="16" spans="1:10" x14ac:dyDescent="0.2">
      <c r="A16" s="138"/>
      <c r="B16" s="138"/>
      <c r="C16" s="138"/>
      <c r="D16" s="138"/>
      <c r="E16" s="138"/>
      <c r="F16" s="138"/>
      <c r="G16" s="138"/>
      <c r="H16" s="138"/>
      <c r="I16" s="138"/>
      <c r="J16" s="138"/>
    </row>
    <row r="17" spans="1:10" x14ac:dyDescent="0.2">
      <c r="A17" s="138"/>
      <c r="B17" s="138"/>
      <c r="C17" s="138"/>
      <c r="D17" s="138"/>
      <c r="E17" s="138"/>
      <c r="F17" s="138"/>
      <c r="G17" s="138"/>
      <c r="H17" s="138"/>
      <c r="I17" s="138"/>
      <c r="J17" s="138"/>
    </row>
    <row r="18" spans="1:10" x14ac:dyDescent="0.2">
      <c r="A18" s="138"/>
      <c r="B18" s="138"/>
      <c r="C18" s="138"/>
      <c r="D18" s="138"/>
      <c r="E18" s="138"/>
      <c r="F18" s="138"/>
      <c r="G18" s="138"/>
      <c r="H18" s="138"/>
      <c r="I18" s="138"/>
      <c r="J18" s="138"/>
    </row>
    <row r="19" spans="1:10" x14ac:dyDescent="0.2">
      <c r="A19" s="138"/>
      <c r="B19" s="138"/>
      <c r="C19" s="138"/>
      <c r="D19" s="138"/>
      <c r="E19" s="138"/>
      <c r="F19" s="138"/>
      <c r="G19" s="138"/>
      <c r="H19" s="138"/>
      <c r="I19" s="138"/>
      <c r="J19" s="138"/>
    </row>
    <row r="20" spans="1:10" x14ac:dyDescent="0.2">
      <c r="A20" s="138"/>
      <c r="B20" s="138"/>
      <c r="C20" s="138"/>
      <c r="D20" s="138"/>
      <c r="E20" s="138"/>
      <c r="F20" s="138"/>
      <c r="G20" s="138"/>
      <c r="H20" s="138"/>
      <c r="I20" s="138"/>
      <c r="J20" s="138"/>
    </row>
    <row r="21" spans="1:10" x14ac:dyDescent="0.2">
      <c r="A21" s="138"/>
      <c r="B21" s="138"/>
      <c r="C21" s="138"/>
      <c r="D21" s="138"/>
      <c r="E21" s="138"/>
      <c r="F21" s="138"/>
      <c r="G21" s="138"/>
      <c r="H21" s="138"/>
      <c r="I21" s="138"/>
      <c r="J21" s="138"/>
    </row>
    <row r="22" spans="1:10" x14ac:dyDescent="0.2">
      <c r="A22" s="138"/>
      <c r="B22" s="138"/>
      <c r="C22" s="138"/>
      <c r="D22" s="138"/>
      <c r="E22" s="138"/>
      <c r="F22" s="138"/>
      <c r="G22" s="138"/>
      <c r="H22" s="138"/>
      <c r="I22" s="138"/>
      <c r="J22" s="138"/>
    </row>
    <row r="23" spans="1:10" x14ac:dyDescent="0.2">
      <c r="A23" s="138"/>
      <c r="B23" s="138"/>
      <c r="C23" s="138"/>
      <c r="D23" s="138"/>
      <c r="E23" s="138"/>
      <c r="F23" s="138"/>
      <c r="G23" s="138"/>
      <c r="H23" s="138"/>
      <c r="I23" s="138"/>
      <c r="J23" s="138"/>
    </row>
    <row r="24" spans="1:10" x14ac:dyDescent="0.2">
      <c r="A24" s="138"/>
      <c r="B24" s="138"/>
      <c r="C24" s="138"/>
      <c r="D24" s="138"/>
      <c r="E24" s="138"/>
      <c r="F24" s="138"/>
      <c r="G24" s="138"/>
      <c r="H24" s="138"/>
      <c r="I24" s="138"/>
      <c r="J24" s="138"/>
    </row>
    <row r="25" spans="1:10" x14ac:dyDescent="0.2">
      <c r="A25" s="138"/>
      <c r="B25" s="138"/>
      <c r="C25" s="138"/>
      <c r="D25" s="138"/>
      <c r="E25" s="138"/>
      <c r="F25" s="138"/>
      <c r="G25" s="138"/>
      <c r="H25" s="138"/>
      <c r="I25" s="138"/>
      <c r="J25" s="138"/>
    </row>
    <row r="26" spans="1:10" x14ac:dyDescent="0.2">
      <c r="A26" s="138"/>
      <c r="B26" s="138"/>
      <c r="C26" s="138"/>
      <c r="D26" s="138"/>
      <c r="E26" s="138"/>
      <c r="F26" s="138"/>
      <c r="G26" s="138"/>
      <c r="H26" s="138"/>
      <c r="I26" s="138"/>
      <c r="J26" s="138"/>
    </row>
    <row r="27" spans="1:10" x14ac:dyDescent="0.2">
      <c r="A27" s="138"/>
      <c r="B27" s="138"/>
      <c r="C27" s="138"/>
      <c r="D27" s="138"/>
      <c r="E27" s="138"/>
      <c r="F27" s="138"/>
      <c r="G27" s="138"/>
      <c r="H27" s="138"/>
      <c r="I27" s="138"/>
      <c r="J27" s="138"/>
    </row>
    <row r="28" spans="1:10" x14ac:dyDescent="0.2">
      <c r="A28" s="138"/>
      <c r="B28" s="138"/>
      <c r="C28" s="138"/>
      <c r="D28" s="138"/>
      <c r="E28" s="138"/>
      <c r="F28" s="138"/>
      <c r="G28" s="138"/>
      <c r="H28" s="138"/>
      <c r="I28" s="138"/>
      <c r="J28" s="138"/>
    </row>
    <row r="29" spans="1:10" x14ac:dyDescent="0.2">
      <c r="A29" s="138"/>
      <c r="B29" s="138"/>
      <c r="C29" s="138"/>
      <c r="D29" s="138"/>
      <c r="E29" s="138"/>
      <c r="F29" s="138"/>
      <c r="G29" s="138"/>
      <c r="H29" s="138"/>
      <c r="I29" s="138"/>
      <c r="J29" s="138"/>
    </row>
    <row r="30" spans="1:10" x14ac:dyDescent="0.2">
      <c r="A30" s="138"/>
      <c r="B30" s="138"/>
      <c r="C30" s="138"/>
      <c r="D30" s="138"/>
      <c r="E30" s="138"/>
      <c r="F30" s="138"/>
      <c r="G30" s="138"/>
      <c r="H30" s="138"/>
      <c r="I30" s="138"/>
      <c r="J30" s="138"/>
    </row>
    <row r="31" spans="1:10" ht="34.15" customHeight="1" x14ac:dyDescent="0.2">
      <c r="A31" s="138"/>
      <c r="B31" s="138"/>
      <c r="C31" s="138"/>
      <c r="D31" s="138"/>
      <c r="E31" s="138"/>
      <c r="F31" s="138"/>
      <c r="G31" s="138"/>
      <c r="H31" s="138"/>
      <c r="I31" s="138"/>
      <c r="J31" s="138"/>
    </row>
  </sheetData>
  <mergeCells count="1">
    <mergeCell ref="A1:J31"/>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45"/>
  <sheetViews>
    <sheetView zoomScaleNormal="100" zoomScaleSheetLayoutView="100" workbookViewId="0">
      <selection activeCell="H2" sqref="H2:I3"/>
    </sheetView>
  </sheetViews>
  <sheetFormatPr defaultRowHeight="12.75" x14ac:dyDescent="0.2"/>
  <cols>
    <col min="1" max="1" width="21.42578125" style="39" customWidth="1"/>
    <col min="2" max="2" width="13.28515625" style="39" customWidth="1"/>
    <col min="3" max="16" width="8.7109375" style="39" customWidth="1"/>
    <col min="17" max="16384" width="9.140625" style="39"/>
  </cols>
  <sheetData>
    <row r="1" spans="1:20" ht="18.75" thickBot="1" x14ac:dyDescent="0.3">
      <c r="A1" s="78" t="s">
        <v>46</v>
      </c>
      <c r="B1" s="78"/>
      <c r="C1" s="78"/>
      <c r="D1" s="78"/>
      <c r="E1" s="78"/>
      <c r="F1" s="78"/>
      <c r="G1" s="78"/>
      <c r="H1" s="78"/>
      <c r="I1" s="78"/>
      <c r="J1" s="78"/>
      <c r="K1" s="78"/>
      <c r="L1" s="78"/>
      <c r="M1" s="78"/>
      <c r="N1" s="78"/>
      <c r="O1" s="78"/>
    </row>
    <row r="2" spans="1:20" s="79" customFormat="1" ht="17.45" customHeight="1" x14ac:dyDescent="0.25">
      <c r="A2" s="25" t="s">
        <v>47</v>
      </c>
      <c r="B2" s="139"/>
      <c r="C2" s="140"/>
      <c r="D2" s="38"/>
      <c r="E2" s="143" t="s">
        <v>50</v>
      </c>
      <c r="F2" s="144"/>
      <c r="G2" s="144"/>
      <c r="H2" s="145"/>
      <c r="I2" s="146"/>
      <c r="J2" s="38"/>
      <c r="K2" s="38"/>
      <c r="L2" s="38"/>
      <c r="M2" s="38"/>
      <c r="N2" s="38"/>
      <c r="O2" s="38"/>
    </row>
    <row r="3" spans="1:20" s="79" customFormat="1" ht="17.45" customHeight="1" thickBot="1" x14ac:dyDescent="0.3">
      <c r="A3" s="26" t="s">
        <v>48</v>
      </c>
      <c r="B3" s="141"/>
      <c r="C3" s="142"/>
      <c r="D3" s="38"/>
      <c r="E3" s="147" t="s">
        <v>51</v>
      </c>
      <c r="F3" s="148"/>
      <c r="G3" s="148"/>
      <c r="H3" s="149"/>
      <c r="I3" s="150"/>
      <c r="J3" s="38"/>
      <c r="K3" s="38"/>
      <c r="L3" s="38"/>
      <c r="M3" s="38"/>
      <c r="N3" s="38"/>
      <c r="O3" s="38"/>
    </row>
    <row r="4" spans="1:20" ht="13.5" thickBot="1" x14ac:dyDescent="0.25"/>
    <row r="5" spans="1:20" ht="16.5" thickBot="1" x14ac:dyDescent="0.3">
      <c r="A5" s="161" t="s">
        <v>45</v>
      </c>
      <c r="B5" s="162"/>
      <c r="C5" s="162"/>
      <c r="D5" s="162"/>
      <c r="E5" s="162"/>
      <c r="F5" s="162"/>
      <c r="G5" s="162"/>
      <c r="H5" s="162"/>
      <c r="I5" s="162"/>
      <c r="J5" s="162"/>
      <c r="K5" s="162"/>
      <c r="L5" s="162"/>
      <c r="M5" s="162"/>
      <c r="N5" s="162"/>
      <c r="O5" s="163"/>
    </row>
    <row r="6" spans="1:20" ht="13.5" thickBot="1" x14ac:dyDescent="0.25">
      <c r="A6" s="171" t="s">
        <v>36</v>
      </c>
      <c r="B6" s="172"/>
      <c r="C6" s="31" t="s">
        <v>21</v>
      </c>
      <c r="D6" s="173" t="s">
        <v>23</v>
      </c>
      <c r="E6" s="174"/>
      <c r="F6" s="174"/>
      <c r="G6" s="175"/>
      <c r="H6" s="173" t="s">
        <v>22</v>
      </c>
      <c r="I6" s="174"/>
      <c r="J6" s="174"/>
      <c r="K6" s="175"/>
      <c r="L6" s="31" t="s">
        <v>24</v>
      </c>
      <c r="M6" s="31" t="s">
        <v>26</v>
      </c>
      <c r="N6" s="31" t="s">
        <v>27</v>
      </c>
      <c r="O6" s="31" t="s">
        <v>29</v>
      </c>
    </row>
    <row r="7" spans="1:20" ht="30" customHeight="1" thickBot="1" x14ac:dyDescent="0.25">
      <c r="A7" s="22" t="s">
        <v>40</v>
      </c>
      <c r="B7" s="24" t="s">
        <v>49</v>
      </c>
      <c r="C7" s="27" t="s">
        <v>7</v>
      </c>
      <c r="D7" s="28" t="s">
        <v>8</v>
      </c>
      <c r="E7" s="29" t="s">
        <v>13</v>
      </c>
      <c r="F7" s="29" t="s">
        <v>9</v>
      </c>
      <c r="G7" s="30" t="s">
        <v>38</v>
      </c>
      <c r="H7" s="28" t="s">
        <v>33</v>
      </c>
      <c r="I7" s="29" t="s">
        <v>10</v>
      </c>
      <c r="J7" s="29" t="s">
        <v>11</v>
      </c>
      <c r="K7" s="30" t="s">
        <v>39</v>
      </c>
      <c r="L7" s="27" t="s">
        <v>12</v>
      </c>
      <c r="M7" s="27" t="s">
        <v>4</v>
      </c>
      <c r="N7" s="27" t="s">
        <v>55</v>
      </c>
      <c r="O7" s="27" t="s">
        <v>56</v>
      </c>
      <c r="P7" s="80"/>
      <c r="Q7" s="81"/>
      <c r="R7" s="81"/>
      <c r="S7" s="81"/>
      <c r="T7" s="81"/>
    </row>
    <row r="8" spans="1:20" ht="14.25" customHeight="1" x14ac:dyDescent="0.2">
      <c r="A8" s="23" t="s">
        <v>0</v>
      </c>
      <c r="B8" s="94"/>
      <c r="C8" s="109"/>
      <c r="D8" s="110"/>
      <c r="E8" s="111"/>
      <c r="F8" s="111"/>
      <c r="G8" s="112">
        <f t="shared" ref="G8:G13" si="0">SUM(D8:F8)</f>
        <v>0</v>
      </c>
      <c r="H8" s="113"/>
      <c r="I8" s="114"/>
      <c r="J8" s="114"/>
      <c r="K8" s="105">
        <f t="shared" ref="K8:K13" si="1">SUM(H8:J8)</f>
        <v>0</v>
      </c>
      <c r="L8" s="115"/>
      <c r="M8" s="116"/>
      <c r="N8" s="116"/>
      <c r="O8" s="116"/>
      <c r="P8" s="80"/>
    </row>
    <row r="9" spans="1:20" ht="14.25" customHeight="1" x14ac:dyDescent="0.2">
      <c r="A9" s="3" t="s">
        <v>1</v>
      </c>
      <c r="B9" s="95"/>
      <c r="C9" s="117"/>
      <c r="D9" s="98"/>
      <c r="E9" s="99"/>
      <c r="F9" s="99"/>
      <c r="G9" s="118">
        <f t="shared" si="0"/>
        <v>0</v>
      </c>
      <c r="H9" s="119"/>
      <c r="I9" s="103"/>
      <c r="J9" s="103"/>
      <c r="K9" s="120">
        <f t="shared" si="1"/>
        <v>0</v>
      </c>
      <c r="L9" s="121"/>
      <c r="M9" s="122"/>
      <c r="N9" s="122"/>
      <c r="O9" s="122"/>
      <c r="P9" s="80"/>
    </row>
    <row r="10" spans="1:20" ht="14.25" customHeight="1" x14ac:dyDescent="0.2">
      <c r="A10" s="3" t="s">
        <v>2</v>
      </c>
      <c r="B10" s="95"/>
      <c r="C10" s="117"/>
      <c r="D10" s="119"/>
      <c r="E10" s="103"/>
      <c r="F10" s="103"/>
      <c r="G10" s="118">
        <f t="shared" si="0"/>
        <v>0</v>
      </c>
      <c r="H10" s="98"/>
      <c r="I10" s="99"/>
      <c r="J10" s="99"/>
      <c r="K10" s="120">
        <f t="shared" si="1"/>
        <v>0</v>
      </c>
      <c r="L10" s="121"/>
      <c r="M10" s="122"/>
      <c r="N10" s="122"/>
      <c r="O10" s="122"/>
      <c r="P10" s="80"/>
    </row>
    <row r="11" spans="1:20" ht="14.25" customHeight="1" x14ac:dyDescent="0.2">
      <c r="A11" s="14" t="s">
        <v>3</v>
      </c>
      <c r="B11" s="95"/>
      <c r="C11" s="117"/>
      <c r="D11" s="98"/>
      <c r="E11" s="99"/>
      <c r="F11" s="99"/>
      <c r="G11" s="118">
        <f t="shared" si="0"/>
        <v>0</v>
      </c>
      <c r="H11" s="119"/>
      <c r="I11" s="103"/>
      <c r="J11" s="103"/>
      <c r="K11" s="120">
        <f t="shared" si="1"/>
        <v>0</v>
      </c>
      <c r="L11" s="121"/>
      <c r="M11" s="122"/>
      <c r="N11" s="122"/>
      <c r="O11" s="122"/>
      <c r="P11" s="80"/>
    </row>
    <row r="12" spans="1:20" ht="14.25" customHeight="1" x14ac:dyDescent="0.2">
      <c r="A12" s="15" t="s">
        <v>5</v>
      </c>
      <c r="B12" s="96"/>
      <c r="C12" s="123"/>
      <c r="D12" s="124"/>
      <c r="E12" s="125"/>
      <c r="F12" s="125"/>
      <c r="G12" s="118">
        <f t="shared" si="0"/>
        <v>0</v>
      </c>
      <c r="H12" s="119"/>
      <c r="I12" s="103"/>
      <c r="J12" s="103"/>
      <c r="K12" s="120">
        <f t="shared" si="1"/>
        <v>0</v>
      </c>
      <c r="L12" s="126"/>
      <c r="M12" s="127"/>
      <c r="N12" s="127"/>
      <c r="O12" s="127"/>
      <c r="P12" s="80"/>
    </row>
    <row r="13" spans="1:20" ht="14.25" customHeight="1" thickBot="1" x14ac:dyDescent="0.25">
      <c r="A13" s="16" t="s">
        <v>37</v>
      </c>
      <c r="B13" s="97"/>
      <c r="C13" s="128"/>
      <c r="D13" s="129"/>
      <c r="E13" s="130"/>
      <c r="F13" s="130"/>
      <c r="G13" s="131">
        <f t="shared" si="0"/>
        <v>0</v>
      </c>
      <c r="H13" s="132"/>
      <c r="I13" s="104"/>
      <c r="J13" s="104"/>
      <c r="K13" s="133">
        <f t="shared" si="1"/>
        <v>0</v>
      </c>
      <c r="L13" s="134"/>
      <c r="M13" s="135"/>
      <c r="N13" s="135"/>
      <c r="O13" s="135"/>
      <c r="P13" s="80"/>
    </row>
    <row r="14" spans="1:20" s="60" customFormat="1" ht="14.25" customHeight="1" thickBot="1" x14ac:dyDescent="0.25">
      <c r="A14" s="82"/>
      <c r="B14" s="83"/>
      <c r="C14" s="84"/>
      <c r="D14" s="84"/>
      <c r="E14" s="84"/>
      <c r="F14" s="84"/>
      <c r="G14" s="84"/>
      <c r="H14" s="84"/>
      <c r="I14" s="84"/>
      <c r="J14" s="84"/>
      <c r="K14" s="84"/>
      <c r="L14" s="84"/>
      <c r="M14" s="84"/>
      <c r="N14" s="84"/>
      <c r="O14" s="84"/>
      <c r="P14" s="85"/>
    </row>
    <row r="15" spans="1:20" ht="14.25" customHeight="1" x14ac:dyDescent="0.25">
      <c r="A15" s="168" t="s">
        <v>34</v>
      </c>
      <c r="B15" s="169"/>
      <c r="C15" s="169"/>
      <c r="D15" s="169"/>
      <c r="E15" s="169"/>
      <c r="F15" s="169"/>
      <c r="G15" s="169"/>
      <c r="H15" s="169"/>
      <c r="I15" s="169"/>
      <c r="J15" s="169"/>
      <c r="K15" s="169"/>
      <c r="L15" s="169"/>
      <c r="M15" s="169"/>
      <c r="N15" s="169"/>
      <c r="O15" s="170"/>
      <c r="P15" s="80"/>
    </row>
    <row r="16" spans="1:20" ht="14.25" customHeight="1" x14ac:dyDescent="0.2">
      <c r="A16" s="166" t="s">
        <v>36</v>
      </c>
      <c r="B16" s="167"/>
      <c r="C16" s="17" t="s">
        <v>21</v>
      </c>
      <c r="D16" s="176" t="s">
        <v>23</v>
      </c>
      <c r="E16" s="176"/>
      <c r="F16" s="176"/>
      <c r="G16" s="176"/>
      <c r="H16" s="176" t="s">
        <v>22</v>
      </c>
      <c r="I16" s="176"/>
      <c r="J16" s="176"/>
      <c r="K16" s="176"/>
      <c r="L16" s="17" t="s">
        <v>24</v>
      </c>
      <c r="M16" s="17" t="s">
        <v>26</v>
      </c>
      <c r="N16" s="17" t="s">
        <v>27</v>
      </c>
      <c r="O16" s="18" t="s">
        <v>29</v>
      </c>
      <c r="P16" s="80"/>
    </row>
    <row r="17" spans="1:16" ht="30" customHeight="1" x14ac:dyDescent="0.2">
      <c r="A17" s="164" t="s">
        <v>15</v>
      </c>
      <c r="B17" s="165"/>
      <c r="C17" s="2" t="s">
        <v>7</v>
      </c>
      <c r="D17" s="167" t="s">
        <v>41</v>
      </c>
      <c r="E17" s="167"/>
      <c r="F17" s="167"/>
      <c r="G17" s="167"/>
      <c r="H17" s="167" t="s">
        <v>35</v>
      </c>
      <c r="I17" s="167"/>
      <c r="J17" s="167"/>
      <c r="K17" s="167"/>
      <c r="L17" s="2" t="s">
        <v>12</v>
      </c>
      <c r="M17" s="2" t="s">
        <v>4</v>
      </c>
      <c r="N17" s="12" t="s">
        <v>55</v>
      </c>
      <c r="O17" s="13" t="s">
        <v>56</v>
      </c>
      <c r="P17" s="80"/>
    </row>
    <row r="18" spans="1:16" ht="14.25" customHeight="1" x14ac:dyDescent="0.2">
      <c r="A18" s="180" t="s">
        <v>42</v>
      </c>
      <c r="B18" s="179"/>
      <c r="C18" s="5">
        <v>1</v>
      </c>
      <c r="D18" s="151">
        <v>90</v>
      </c>
      <c r="E18" s="151"/>
      <c r="F18" s="151"/>
      <c r="G18" s="151"/>
      <c r="H18" s="151">
        <v>70</v>
      </c>
      <c r="I18" s="151"/>
      <c r="J18" s="151"/>
      <c r="K18" s="151"/>
      <c r="L18" s="5">
        <v>20</v>
      </c>
      <c r="M18" s="6">
        <v>5000</v>
      </c>
      <c r="N18" s="6"/>
      <c r="O18" s="7"/>
      <c r="P18" s="80"/>
    </row>
    <row r="19" spans="1:16" ht="14.25" customHeight="1" x14ac:dyDescent="0.2">
      <c r="A19" s="180" t="s">
        <v>43</v>
      </c>
      <c r="B19" s="179"/>
      <c r="C19" s="5">
        <v>100</v>
      </c>
      <c r="D19" s="151">
        <v>900</v>
      </c>
      <c r="E19" s="151"/>
      <c r="F19" s="151"/>
      <c r="G19" s="151"/>
      <c r="H19" s="151">
        <v>700</v>
      </c>
      <c r="I19" s="151"/>
      <c r="J19" s="151"/>
      <c r="K19" s="151"/>
      <c r="L19" s="5">
        <v>200</v>
      </c>
      <c r="M19" s="6">
        <v>50000</v>
      </c>
      <c r="N19" s="6"/>
      <c r="O19" s="7"/>
      <c r="P19" s="80"/>
    </row>
    <row r="20" spans="1:16" ht="14.25" customHeight="1" x14ac:dyDescent="0.2">
      <c r="A20" s="3" t="s">
        <v>44</v>
      </c>
      <c r="B20" s="4"/>
      <c r="C20" s="5">
        <f>C19*0.7</f>
        <v>70</v>
      </c>
      <c r="D20" s="151">
        <f>D19*0.7</f>
        <v>630</v>
      </c>
      <c r="E20" s="151"/>
      <c r="F20" s="151"/>
      <c r="G20" s="151"/>
      <c r="H20" s="151">
        <f>H19*0.7</f>
        <v>489.99999999999994</v>
      </c>
      <c r="I20" s="151"/>
      <c r="J20" s="151"/>
      <c r="K20" s="151"/>
      <c r="L20" s="5">
        <f>L19*0.7</f>
        <v>140</v>
      </c>
      <c r="M20" s="5">
        <f>M19*0.7</f>
        <v>35000</v>
      </c>
      <c r="N20" s="5"/>
      <c r="O20" s="8"/>
      <c r="P20" s="80"/>
    </row>
    <row r="21" spans="1:16" ht="14.25" customHeight="1" x14ac:dyDescent="0.2">
      <c r="A21" s="178" t="s">
        <v>32</v>
      </c>
      <c r="B21" s="179"/>
      <c r="C21" s="151"/>
      <c r="D21" s="151"/>
      <c r="E21" s="151"/>
      <c r="F21" s="151"/>
      <c r="G21" s="151"/>
      <c r="H21" s="151"/>
      <c r="I21" s="151"/>
      <c r="J21" s="151"/>
      <c r="K21" s="151"/>
      <c r="L21" s="151"/>
      <c r="M21" s="151"/>
      <c r="N21" s="151"/>
      <c r="O21" s="177"/>
      <c r="P21" s="80"/>
    </row>
    <row r="22" spans="1:16" ht="14.25" customHeight="1" x14ac:dyDescent="0.2">
      <c r="A22" s="3" t="s">
        <v>0</v>
      </c>
      <c r="B22" s="6">
        <f t="shared" ref="B22:B27" si="2">B8</f>
        <v>0</v>
      </c>
      <c r="C22" s="5">
        <f t="shared" ref="C22:C27" si="3">C8*0.1</f>
        <v>0</v>
      </c>
      <c r="D22" s="151">
        <f t="shared" ref="D22:D27" si="4">G8*0.1</f>
        <v>0</v>
      </c>
      <c r="E22" s="151"/>
      <c r="F22" s="151"/>
      <c r="G22" s="151"/>
      <c r="H22" s="151">
        <f t="shared" ref="H22:H27" si="5">K8*0.1</f>
        <v>0</v>
      </c>
      <c r="I22" s="151"/>
      <c r="J22" s="151"/>
      <c r="K22" s="151"/>
      <c r="L22" s="5">
        <f t="shared" ref="L22:M27" si="6">L8*0.1</f>
        <v>0</v>
      </c>
      <c r="M22" s="5">
        <f t="shared" si="6"/>
        <v>0</v>
      </c>
      <c r="N22" s="5">
        <f t="shared" ref="N22:O25" si="7">N8*0.1</f>
        <v>0</v>
      </c>
      <c r="O22" s="8">
        <f t="shared" si="7"/>
        <v>0</v>
      </c>
      <c r="P22" s="80"/>
    </row>
    <row r="23" spans="1:16" ht="14.25" customHeight="1" x14ac:dyDescent="0.2">
      <c r="A23" s="3" t="s">
        <v>1</v>
      </c>
      <c r="B23" s="6">
        <f t="shared" si="2"/>
        <v>0</v>
      </c>
      <c r="C23" s="5">
        <f t="shared" si="3"/>
        <v>0</v>
      </c>
      <c r="D23" s="151">
        <f t="shared" si="4"/>
        <v>0</v>
      </c>
      <c r="E23" s="151"/>
      <c r="F23" s="151"/>
      <c r="G23" s="151"/>
      <c r="H23" s="151">
        <f t="shared" si="5"/>
        <v>0</v>
      </c>
      <c r="I23" s="151"/>
      <c r="J23" s="151"/>
      <c r="K23" s="151"/>
      <c r="L23" s="5">
        <f t="shared" si="6"/>
        <v>0</v>
      </c>
      <c r="M23" s="5">
        <f t="shared" si="6"/>
        <v>0</v>
      </c>
      <c r="N23" s="5">
        <f t="shared" si="7"/>
        <v>0</v>
      </c>
      <c r="O23" s="8">
        <f t="shared" si="7"/>
        <v>0</v>
      </c>
      <c r="P23" s="80"/>
    </row>
    <row r="24" spans="1:16" ht="14.25" customHeight="1" x14ac:dyDescent="0.2">
      <c r="A24" s="3" t="s">
        <v>2</v>
      </c>
      <c r="B24" s="6">
        <f t="shared" si="2"/>
        <v>0</v>
      </c>
      <c r="C24" s="5">
        <f t="shared" si="3"/>
        <v>0</v>
      </c>
      <c r="D24" s="151">
        <f t="shared" si="4"/>
        <v>0</v>
      </c>
      <c r="E24" s="151"/>
      <c r="F24" s="151"/>
      <c r="G24" s="151"/>
      <c r="H24" s="151">
        <f t="shared" si="5"/>
        <v>0</v>
      </c>
      <c r="I24" s="151"/>
      <c r="J24" s="151"/>
      <c r="K24" s="151"/>
      <c r="L24" s="5">
        <f t="shared" si="6"/>
        <v>0</v>
      </c>
      <c r="M24" s="5">
        <f t="shared" si="6"/>
        <v>0</v>
      </c>
      <c r="N24" s="5">
        <f t="shared" si="7"/>
        <v>0</v>
      </c>
      <c r="O24" s="8">
        <f t="shared" si="7"/>
        <v>0</v>
      </c>
      <c r="P24" s="80"/>
    </row>
    <row r="25" spans="1:16" ht="14.25" customHeight="1" x14ac:dyDescent="0.2">
      <c r="A25" s="14" t="s">
        <v>3</v>
      </c>
      <c r="B25" s="6">
        <f t="shared" si="2"/>
        <v>0</v>
      </c>
      <c r="C25" s="5">
        <f t="shared" si="3"/>
        <v>0</v>
      </c>
      <c r="D25" s="151">
        <f t="shared" si="4"/>
        <v>0</v>
      </c>
      <c r="E25" s="151"/>
      <c r="F25" s="151"/>
      <c r="G25" s="151"/>
      <c r="H25" s="151">
        <f t="shared" si="5"/>
        <v>0</v>
      </c>
      <c r="I25" s="151"/>
      <c r="J25" s="151"/>
      <c r="K25" s="151"/>
      <c r="L25" s="5">
        <f t="shared" si="6"/>
        <v>0</v>
      </c>
      <c r="M25" s="5">
        <f t="shared" si="6"/>
        <v>0</v>
      </c>
      <c r="N25" s="5">
        <f t="shared" si="7"/>
        <v>0</v>
      </c>
      <c r="O25" s="8">
        <f t="shared" si="7"/>
        <v>0</v>
      </c>
      <c r="P25" s="80"/>
    </row>
    <row r="26" spans="1:16" ht="14.25" customHeight="1" x14ac:dyDescent="0.2">
      <c r="A26" s="15" t="s">
        <v>5</v>
      </c>
      <c r="B26" s="6">
        <f t="shared" si="2"/>
        <v>0</v>
      </c>
      <c r="C26" s="5">
        <f t="shared" si="3"/>
        <v>0</v>
      </c>
      <c r="D26" s="151">
        <f t="shared" si="4"/>
        <v>0</v>
      </c>
      <c r="E26" s="151"/>
      <c r="F26" s="151"/>
      <c r="G26" s="151"/>
      <c r="H26" s="151">
        <f t="shared" si="5"/>
        <v>0</v>
      </c>
      <c r="I26" s="151"/>
      <c r="J26" s="151"/>
      <c r="K26" s="151"/>
      <c r="L26" s="5">
        <f t="shared" si="6"/>
        <v>0</v>
      </c>
      <c r="M26" s="5">
        <f t="shared" si="6"/>
        <v>0</v>
      </c>
      <c r="N26" s="5">
        <f>N12*0.1</f>
        <v>0</v>
      </c>
      <c r="O26" s="8">
        <f>O12*0.1</f>
        <v>0</v>
      </c>
      <c r="P26" s="80"/>
    </row>
    <row r="27" spans="1:16" ht="14.25" customHeight="1" thickBot="1" x14ac:dyDescent="0.25">
      <c r="A27" s="16" t="s">
        <v>37</v>
      </c>
      <c r="B27" s="9">
        <f t="shared" si="2"/>
        <v>0</v>
      </c>
      <c r="C27" s="10">
        <f t="shared" si="3"/>
        <v>0</v>
      </c>
      <c r="D27" s="155">
        <f t="shared" si="4"/>
        <v>0</v>
      </c>
      <c r="E27" s="155"/>
      <c r="F27" s="155"/>
      <c r="G27" s="155"/>
      <c r="H27" s="155">
        <f t="shared" si="5"/>
        <v>0</v>
      </c>
      <c r="I27" s="155"/>
      <c r="J27" s="155"/>
      <c r="K27" s="155"/>
      <c r="L27" s="10">
        <f t="shared" si="6"/>
        <v>0</v>
      </c>
      <c r="M27" s="10">
        <f t="shared" si="6"/>
        <v>0</v>
      </c>
      <c r="N27" s="10">
        <f>N13*0.1</f>
        <v>0</v>
      </c>
      <c r="O27" s="11">
        <f>O13*0.1</f>
        <v>0</v>
      </c>
      <c r="P27" s="80"/>
    </row>
    <row r="28" spans="1:16" s="60" customFormat="1" ht="14.25" customHeight="1" x14ac:dyDescent="0.2">
      <c r="A28" s="19"/>
      <c r="B28" s="19"/>
      <c r="C28" s="20"/>
      <c r="D28" s="20"/>
      <c r="E28" s="20"/>
      <c r="F28" s="20"/>
      <c r="G28" s="20"/>
      <c r="H28" s="20"/>
      <c r="I28" s="20"/>
      <c r="J28" s="20"/>
      <c r="K28" s="20"/>
      <c r="L28" s="20"/>
      <c r="M28" s="20"/>
      <c r="N28" s="20"/>
      <c r="O28" s="20"/>
      <c r="P28" s="85"/>
    </row>
    <row r="29" spans="1:16" x14ac:dyDescent="0.2">
      <c r="A29" s="19" t="s">
        <v>60</v>
      </c>
      <c r="B29" s="19"/>
      <c r="C29" s="20"/>
      <c r="D29" s="20"/>
      <c r="E29" s="20"/>
      <c r="F29" s="20"/>
      <c r="G29" s="20"/>
      <c r="H29" s="20"/>
      <c r="I29" s="20"/>
      <c r="J29" s="20"/>
      <c r="K29" s="20"/>
      <c r="L29" s="20"/>
      <c r="M29" s="20"/>
      <c r="N29" s="20"/>
      <c r="O29" s="20"/>
      <c r="P29" s="80"/>
    </row>
    <row r="30" spans="1:16" ht="14.25" customHeight="1" x14ac:dyDescent="0.2">
      <c r="A30" s="86"/>
      <c r="B30" s="86">
        <v>1</v>
      </c>
      <c r="C30" s="137">
        <f t="shared" ref="C30:D35" si="8">IF($B$30=1,C$18,IF($B$30=2,C$19,IF($B$30=3,C$20,IF($B$30=4,C22,"ERROR!"))))</f>
        <v>1</v>
      </c>
      <c r="D30" s="156">
        <f t="shared" si="8"/>
        <v>90</v>
      </c>
      <c r="E30" s="156"/>
      <c r="F30" s="156"/>
      <c r="G30" s="156"/>
      <c r="H30" s="156">
        <f t="shared" ref="H30:H35" si="9">IF($B$30=1,H$18,IF($B$30=2,H$19,IF($B$30=3,H$20,IF($B$30=4,H22,"ERROR!"))))</f>
        <v>70</v>
      </c>
      <c r="I30" s="156"/>
      <c r="J30" s="156"/>
      <c r="K30" s="156"/>
      <c r="L30" s="137">
        <f t="shared" ref="L30:O35" si="10">IF($B$30=1,L$18,IF($B$30=2,L$19,IF($B$30=3,L$20,IF($B$30=4,L22,"ERROR!"))))</f>
        <v>20</v>
      </c>
      <c r="M30" s="137">
        <f t="shared" si="10"/>
        <v>5000</v>
      </c>
      <c r="N30" s="137">
        <f t="shared" si="10"/>
        <v>0</v>
      </c>
      <c r="O30" s="137">
        <f t="shared" si="10"/>
        <v>0</v>
      </c>
      <c r="P30" s="80"/>
    </row>
    <row r="31" spans="1:16" ht="14.25" hidden="1" customHeight="1" x14ac:dyDescent="0.2">
      <c r="A31" s="86"/>
      <c r="B31" s="86"/>
      <c r="C31" s="136">
        <f t="shared" si="8"/>
        <v>1</v>
      </c>
      <c r="D31" s="157">
        <f>IF($B$30=1,D$18,IF($B$30=2,D$19,IF($B$30=3,D$20,IF($B$30=4,D23,"ERROR!"))))</f>
        <v>90</v>
      </c>
      <c r="E31" s="157"/>
      <c r="F31" s="157"/>
      <c r="G31" s="157"/>
      <c r="H31" s="158">
        <f t="shared" si="9"/>
        <v>70</v>
      </c>
      <c r="I31" s="159"/>
      <c r="J31" s="159"/>
      <c r="K31" s="160"/>
      <c r="L31" s="136">
        <f t="shared" si="10"/>
        <v>20</v>
      </c>
      <c r="M31" s="136">
        <f t="shared" si="10"/>
        <v>5000</v>
      </c>
      <c r="N31" s="136">
        <f t="shared" si="10"/>
        <v>0</v>
      </c>
      <c r="O31" s="136">
        <f t="shared" si="10"/>
        <v>0</v>
      </c>
      <c r="P31" s="80"/>
    </row>
    <row r="32" spans="1:16" ht="14.25" hidden="1" customHeight="1" x14ac:dyDescent="0.2">
      <c r="A32" s="86"/>
      <c r="B32" s="86"/>
      <c r="C32" s="5">
        <f t="shared" si="8"/>
        <v>1</v>
      </c>
      <c r="D32" s="151">
        <f t="shared" si="8"/>
        <v>90</v>
      </c>
      <c r="E32" s="151"/>
      <c r="F32" s="151"/>
      <c r="G32" s="151"/>
      <c r="H32" s="152">
        <f t="shared" si="9"/>
        <v>70</v>
      </c>
      <c r="I32" s="153"/>
      <c r="J32" s="153"/>
      <c r="K32" s="154"/>
      <c r="L32" s="5">
        <f t="shared" si="10"/>
        <v>20</v>
      </c>
      <c r="M32" s="5">
        <f t="shared" si="10"/>
        <v>5000</v>
      </c>
      <c r="N32" s="5">
        <f t="shared" si="10"/>
        <v>0</v>
      </c>
      <c r="O32" s="5">
        <f t="shared" si="10"/>
        <v>0</v>
      </c>
      <c r="P32" s="80"/>
    </row>
    <row r="33" spans="1:16" ht="14.25" hidden="1" customHeight="1" x14ac:dyDescent="0.2">
      <c r="A33" s="80"/>
      <c r="B33" s="80"/>
      <c r="C33" s="5">
        <f t="shared" si="8"/>
        <v>1</v>
      </c>
      <c r="D33" s="151">
        <f t="shared" si="8"/>
        <v>90</v>
      </c>
      <c r="E33" s="151"/>
      <c r="F33" s="151"/>
      <c r="G33" s="151"/>
      <c r="H33" s="152">
        <f t="shared" si="9"/>
        <v>70</v>
      </c>
      <c r="I33" s="153"/>
      <c r="J33" s="153"/>
      <c r="K33" s="154"/>
      <c r="L33" s="5">
        <f t="shared" si="10"/>
        <v>20</v>
      </c>
      <c r="M33" s="5">
        <f t="shared" si="10"/>
        <v>5000</v>
      </c>
      <c r="N33" s="5">
        <f t="shared" si="10"/>
        <v>0</v>
      </c>
      <c r="O33" s="5">
        <f t="shared" si="10"/>
        <v>0</v>
      </c>
      <c r="P33" s="80"/>
    </row>
    <row r="34" spans="1:16" ht="14.25" hidden="1" customHeight="1" x14ac:dyDescent="0.2">
      <c r="A34" s="80"/>
      <c r="B34" s="80"/>
      <c r="C34" s="5">
        <f t="shared" si="8"/>
        <v>1</v>
      </c>
      <c r="D34" s="151">
        <f t="shared" si="8"/>
        <v>90</v>
      </c>
      <c r="E34" s="151"/>
      <c r="F34" s="151"/>
      <c r="G34" s="151"/>
      <c r="H34" s="152">
        <f t="shared" si="9"/>
        <v>70</v>
      </c>
      <c r="I34" s="153"/>
      <c r="J34" s="153"/>
      <c r="K34" s="154"/>
      <c r="L34" s="5">
        <f t="shared" si="10"/>
        <v>20</v>
      </c>
      <c r="M34" s="5">
        <f t="shared" si="10"/>
        <v>5000</v>
      </c>
      <c r="N34" s="5">
        <f t="shared" si="10"/>
        <v>0</v>
      </c>
      <c r="O34" s="5">
        <f t="shared" si="10"/>
        <v>0</v>
      </c>
      <c r="P34" s="80"/>
    </row>
    <row r="35" spans="1:16" ht="14.25" hidden="1" customHeight="1" x14ac:dyDescent="0.2">
      <c r="A35" s="80"/>
      <c r="B35" s="80"/>
      <c r="C35" s="5">
        <f t="shared" si="8"/>
        <v>1</v>
      </c>
      <c r="D35" s="151">
        <f t="shared" si="8"/>
        <v>90</v>
      </c>
      <c r="E35" s="151"/>
      <c r="F35" s="151"/>
      <c r="G35" s="151"/>
      <c r="H35" s="152">
        <f t="shared" si="9"/>
        <v>70</v>
      </c>
      <c r="I35" s="153"/>
      <c r="J35" s="153"/>
      <c r="K35" s="154"/>
      <c r="L35" s="5">
        <f t="shared" si="10"/>
        <v>20</v>
      </c>
      <c r="M35" s="5">
        <f t="shared" si="10"/>
        <v>5000</v>
      </c>
      <c r="N35" s="5">
        <f t="shared" si="10"/>
        <v>0</v>
      </c>
      <c r="O35" s="5">
        <f t="shared" si="10"/>
        <v>0</v>
      </c>
      <c r="P35" s="80"/>
    </row>
    <row r="36" spans="1:16" ht="14.25" customHeight="1" thickBot="1" x14ac:dyDescent="0.25">
      <c r="A36" s="80"/>
      <c r="B36" s="80"/>
      <c r="C36" s="80"/>
      <c r="D36" s="80"/>
      <c r="E36" s="80"/>
      <c r="F36" s="80"/>
      <c r="G36" s="80"/>
      <c r="H36" s="80"/>
      <c r="I36" s="80"/>
      <c r="J36" s="80"/>
      <c r="K36" s="80"/>
      <c r="L36" s="80"/>
      <c r="M36" s="80"/>
      <c r="N36" s="80"/>
      <c r="O36" s="80"/>
      <c r="P36" s="80"/>
    </row>
    <row r="37" spans="1:16" ht="14.25" customHeight="1" thickBot="1" x14ac:dyDescent="0.25">
      <c r="A37" s="21" t="s">
        <v>59</v>
      </c>
      <c r="B37" s="87"/>
      <c r="C37" s="100"/>
      <c r="D37" s="101" t="s">
        <v>6</v>
      </c>
      <c r="E37" s="88"/>
      <c r="F37" s="88"/>
      <c r="G37" s="88"/>
      <c r="I37" s="89"/>
      <c r="J37" s="89"/>
      <c r="K37" s="89"/>
      <c r="L37" s="88"/>
      <c r="M37" s="80"/>
      <c r="N37" s="80"/>
      <c r="O37" s="80"/>
      <c r="P37" s="80"/>
    </row>
    <row r="38" spans="1:16" ht="14.25" customHeight="1" x14ac:dyDescent="0.2">
      <c r="A38" s="89"/>
      <c r="B38" s="89"/>
      <c r="C38" s="88"/>
      <c r="D38" s="89"/>
      <c r="E38" s="88"/>
      <c r="F38" s="88"/>
      <c r="G38" s="88"/>
      <c r="I38" s="89"/>
      <c r="J38" s="89"/>
      <c r="K38" s="89"/>
      <c r="L38" s="88"/>
      <c r="M38" s="80"/>
      <c r="N38" s="80"/>
      <c r="O38" s="80"/>
      <c r="P38" s="80"/>
    </row>
    <row r="39" spans="1:16" ht="14.25" customHeight="1" x14ac:dyDescent="0.2">
      <c r="A39" s="90" t="s">
        <v>53</v>
      </c>
      <c r="B39" s="89"/>
      <c r="C39" s="88"/>
      <c r="D39" s="89"/>
      <c r="E39" s="88"/>
      <c r="F39" s="88"/>
      <c r="G39" s="88"/>
      <c r="I39" s="89"/>
      <c r="J39" s="89"/>
      <c r="K39" s="89"/>
      <c r="L39" s="88"/>
      <c r="M39" s="80"/>
      <c r="N39" s="80"/>
      <c r="O39" s="80"/>
      <c r="P39" s="80"/>
    </row>
    <row r="40" spans="1:16" ht="14.25" customHeight="1" x14ac:dyDescent="0.2">
      <c r="A40" s="80" t="s">
        <v>54</v>
      </c>
      <c r="B40" s="80"/>
      <c r="C40" s="80"/>
      <c r="D40" s="80"/>
      <c r="E40" s="80"/>
      <c r="F40" s="80"/>
      <c r="G40" s="80"/>
      <c r="H40" s="80"/>
      <c r="I40" s="80"/>
      <c r="J40" s="80"/>
      <c r="K40" s="80"/>
      <c r="L40" s="80"/>
      <c r="M40" s="80"/>
      <c r="N40" s="80"/>
      <c r="O40" s="80"/>
      <c r="P40" s="80"/>
    </row>
    <row r="41" spans="1:16" ht="13.5" x14ac:dyDescent="0.2">
      <c r="A41" s="91" t="s">
        <v>57</v>
      </c>
    </row>
    <row r="42" spans="1:16" ht="13.5" x14ac:dyDescent="0.2">
      <c r="A42" s="91" t="s">
        <v>58</v>
      </c>
    </row>
    <row r="45" spans="1:16" ht="13.5" x14ac:dyDescent="0.2">
      <c r="A45" s="91"/>
    </row>
  </sheetData>
  <sheetProtection sheet="1" formatColumns="0" formatRows="0" insertColumns="0" insertRows="0"/>
  <mergeCells count="51">
    <mergeCell ref="A21:B21"/>
    <mergeCell ref="A18:B18"/>
    <mergeCell ref="A19:B19"/>
    <mergeCell ref="D6:G6"/>
    <mergeCell ref="D22:G22"/>
    <mergeCell ref="D16:G16"/>
    <mergeCell ref="H19:K19"/>
    <mergeCell ref="H20:K20"/>
    <mergeCell ref="D26:G26"/>
    <mergeCell ref="H26:K26"/>
    <mergeCell ref="H16:K16"/>
    <mergeCell ref="C21:O21"/>
    <mergeCell ref="H22:K22"/>
    <mergeCell ref="D17:G17"/>
    <mergeCell ref="D18:G18"/>
    <mergeCell ref="D19:G19"/>
    <mergeCell ref="D20:G20"/>
    <mergeCell ref="H18:K18"/>
    <mergeCell ref="D23:G23"/>
    <mergeCell ref="D24:G24"/>
    <mergeCell ref="D25:G25"/>
    <mergeCell ref="H23:K23"/>
    <mergeCell ref="H24:K24"/>
    <mergeCell ref="H25:K25"/>
    <mergeCell ref="A5:O5"/>
    <mergeCell ref="A17:B17"/>
    <mergeCell ref="A16:B16"/>
    <mergeCell ref="A15:O15"/>
    <mergeCell ref="A6:B6"/>
    <mergeCell ref="H17:K17"/>
    <mergeCell ref="H6:K6"/>
    <mergeCell ref="D35:G35"/>
    <mergeCell ref="H35:K35"/>
    <mergeCell ref="D27:G27"/>
    <mergeCell ref="H27:K27"/>
    <mergeCell ref="D32:G32"/>
    <mergeCell ref="H32:K32"/>
    <mergeCell ref="D33:G33"/>
    <mergeCell ref="H33:K33"/>
    <mergeCell ref="D30:G30"/>
    <mergeCell ref="H30:K30"/>
    <mergeCell ref="D31:G31"/>
    <mergeCell ref="H31:K31"/>
    <mergeCell ref="D34:G34"/>
    <mergeCell ref="H34:K34"/>
    <mergeCell ref="B2:C2"/>
    <mergeCell ref="B3:C3"/>
    <mergeCell ref="E2:G2"/>
    <mergeCell ref="H2:I2"/>
    <mergeCell ref="E3:G3"/>
    <mergeCell ref="H3:I3"/>
  </mergeCells>
  <phoneticPr fontId="0" type="noConversion"/>
  <printOptions horizontalCentered="1"/>
  <pageMargins left="0.75" right="0.75" top="0.5" bottom="1" header="0.5" footer="0.25"/>
  <pageSetup scale="74" orientation="landscape" r:id="rId1"/>
  <headerFooter alignWithMargins="0"/>
  <rowBreaks count="1" manualBreakCount="1">
    <brk id="42" max="14" man="1"/>
  </rowBreaks>
  <colBreaks count="1" manualBreakCount="1">
    <brk id="15" max="1048575" man="1"/>
  </colBreaks>
  <ignoredErrors>
    <ignoredError sqref="K8:K9 K10:K13" unlockedFormula="1"/>
    <ignoredError sqref="G8 G9:G13" formulaRange="1"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11265" r:id="rId4" name="Drop Down 1">
              <controlPr locked="0" defaultSize="0" autoLine="0" autoPict="0" altText="Selected Active Remediation Goal dropdown">
                <anchor moveWithCells="1">
                  <from>
                    <xdr:col>0</xdr:col>
                    <xdr:colOff>0</xdr:colOff>
                    <xdr:row>29</xdr:row>
                    <xdr:rowOff>0</xdr:rowOff>
                  </from>
                  <to>
                    <xdr:col>1</xdr:col>
                    <xdr:colOff>876300</xdr:colOff>
                    <xdr:row>35</xdr:row>
                    <xdr:rowOff>19050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0"/>
  <sheetViews>
    <sheetView zoomScaleNormal="100" zoomScaleSheetLayoutView="100" workbookViewId="0">
      <selection activeCell="L8" sqref="L8:L15"/>
    </sheetView>
  </sheetViews>
  <sheetFormatPr defaultColWidth="8.85546875" defaultRowHeight="12.75" x14ac:dyDescent="0.2"/>
  <cols>
    <col min="1" max="1" width="12.42578125" style="39" customWidth="1"/>
    <col min="2" max="3" width="10" style="39" customWidth="1"/>
    <col min="4" max="4" width="10" style="39" hidden="1" customWidth="1"/>
    <col min="5" max="12" width="9.42578125" style="39" customWidth="1"/>
    <col min="13" max="16384" width="8.85546875" style="39"/>
  </cols>
  <sheetData>
    <row r="1" spans="1:18" ht="21" customHeight="1" thickBot="1" x14ac:dyDescent="0.3">
      <c r="A1" s="35" t="s">
        <v>14</v>
      </c>
      <c r="B1" s="36"/>
      <c r="C1" s="64">
        <f>'Milestone Wells'!B8</f>
        <v>0</v>
      </c>
      <c r="D1" s="37"/>
      <c r="E1" s="181" t="s">
        <v>47</v>
      </c>
      <c r="F1" s="182"/>
      <c r="G1" s="185">
        <f>'Milestone Wells'!B2</f>
        <v>0</v>
      </c>
      <c r="H1" s="186"/>
      <c r="I1" s="38"/>
      <c r="J1" s="181" t="s">
        <v>50</v>
      </c>
      <c r="K1" s="182"/>
      <c r="L1" s="182"/>
      <c r="M1" s="187">
        <f>'Milestone Wells'!H2</f>
        <v>0</v>
      </c>
      <c r="N1" s="188"/>
    </row>
    <row r="2" spans="1:18" ht="18.75" thickBot="1" x14ac:dyDescent="0.3">
      <c r="A2" s="40"/>
      <c r="B2" s="41"/>
      <c r="C2" s="42"/>
      <c r="D2" s="42"/>
      <c r="E2" s="183" t="s">
        <v>48</v>
      </c>
      <c r="F2" s="184"/>
      <c r="G2" s="189">
        <f>'Milestone Wells'!B3</f>
        <v>0</v>
      </c>
      <c r="H2" s="190"/>
      <c r="I2" s="38"/>
      <c r="J2" s="183" t="s">
        <v>51</v>
      </c>
      <c r="K2" s="184"/>
      <c r="L2" s="184"/>
      <c r="M2" s="191">
        <f>'Milestone Wells'!H3</f>
        <v>0</v>
      </c>
      <c r="N2" s="192"/>
    </row>
    <row r="3" spans="1:18" ht="18" customHeight="1" thickBot="1" x14ac:dyDescent="0.3">
      <c r="A3" s="202" t="s">
        <v>20</v>
      </c>
      <c r="B3" s="203"/>
      <c r="C3" s="203"/>
      <c r="D3" s="204"/>
      <c r="E3" s="203"/>
      <c r="F3" s="203"/>
      <c r="G3" s="203"/>
      <c r="H3" s="203"/>
      <c r="I3" s="203"/>
      <c r="J3" s="203"/>
      <c r="K3" s="203"/>
      <c r="L3" s="203"/>
      <c r="M3" s="203"/>
      <c r="N3" s="203"/>
      <c r="O3" s="203"/>
      <c r="P3" s="203"/>
      <c r="Q3" s="43"/>
      <c r="R3" s="44"/>
    </row>
    <row r="4" spans="1:18" ht="15.75" x14ac:dyDescent="0.25">
      <c r="A4" s="208" t="s">
        <v>16</v>
      </c>
      <c r="B4" s="193" t="s">
        <v>17</v>
      </c>
      <c r="C4" s="196" t="s">
        <v>25</v>
      </c>
      <c r="D4" s="45"/>
      <c r="E4" s="207" t="s">
        <v>21</v>
      </c>
      <c r="F4" s="199"/>
      <c r="G4" s="199" t="s">
        <v>23</v>
      </c>
      <c r="H4" s="199"/>
      <c r="I4" s="199" t="s">
        <v>22</v>
      </c>
      <c r="J4" s="199"/>
      <c r="K4" s="199" t="s">
        <v>24</v>
      </c>
      <c r="L4" s="199"/>
      <c r="M4" s="199" t="s">
        <v>26</v>
      </c>
      <c r="N4" s="199"/>
      <c r="O4" s="199" t="s">
        <v>27</v>
      </c>
      <c r="P4" s="199"/>
      <c r="Q4" s="199" t="s">
        <v>29</v>
      </c>
      <c r="R4" s="205"/>
    </row>
    <row r="5" spans="1:18" ht="22.5" customHeight="1" x14ac:dyDescent="0.2">
      <c r="A5" s="209"/>
      <c r="B5" s="194"/>
      <c r="C5" s="197"/>
      <c r="D5" s="45"/>
      <c r="E5" s="201" t="s">
        <v>7</v>
      </c>
      <c r="F5" s="200"/>
      <c r="G5" s="200" t="s">
        <v>52</v>
      </c>
      <c r="H5" s="200"/>
      <c r="I5" s="200" t="s">
        <v>28</v>
      </c>
      <c r="J5" s="200"/>
      <c r="K5" s="200" t="s">
        <v>12</v>
      </c>
      <c r="L5" s="200"/>
      <c r="M5" s="200" t="s">
        <v>4</v>
      </c>
      <c r="N5" s="200"/>
      <c r="O5" s="200" t="s">
        <v>30</v>
      </c>
      <c r="P5" s="200"/>
      <c r="Q5" s="200" t="s">
        <v>31</v>
      </c>
      <c r="R5" s="206"/>
    </row>
    <row r="6" spans="1:18" ht="24" customHeight="1" thickBot="1" x14ac:dyDescent="0.25">
      <c r="A6" s="210"/>
      <c r="B6" s="195"/>
      <c r="C6" s="198"/>
      <c r="D6" s="46"/>
      <c r="E6" s="47" t="s">
        <v>19</v>
      </c>
      <c r="F6" s="48" t="s">
        <v>18</v>
      </c>
      <c r="G6" s="48" t="s">
        <v>19</v>
      </c>
      <c r="H6" s="48" t="s">
        <v>18</v>
      </c>
      <c r="I6" s="48" t="s">
        <v>19</v>
      </c>
      <c r="J6" s="48" t="s">
        <v>18</v>
      </c>
      <c r="K6" s="48" t="s">
        <v>19</v>
      </c>
      <c r="L6" s="49" t="s">
        <v>18</v>
      </c>
      <c r="M6" s="48" t="s">
        <v>19</v>
      </c>
      <c r="N6" s="49" t="s">
        <v>18</v>
      </c>
      <c r="O6" s="48" t="s">
        <v>19</v>
      </c>
      <c r="P6" s="49" t="s">
        <v>18</v>
      </c>
      <c r="Q6" s="48" t="s">
        <v>19</v>
      </c>
      <c r="R6" s="50" t="s">
        <v>18</v>
      </c>
    </row>
    <row r="7" spans="1:18" x14ac:dyDescent="0.2">
      <c r="A7" s="65">
        <v>0</v>
      </c>
      <c r="B7" s="68">
        <f>'Milestone Wells'!H2</f>
        <v>0</v>
      </c>
      <c r="C7" s="69">
        <v>0</v>
      </c>
      <c r="D7" s="70">
        <f>IF(C7="",A7,C7)</f>
        <v>0</v>
      </c>
      <c r="E7" s="34" t="str">
        <f>IF('Milestone Wells'!C8="","NA",'Milestone Wells'!C8)</f>
        <v>NA</v>
      </c>
      <c r="F7" s="102" t="str">
        <f>E7</f>
        <v>NA</v>
      </c>
      <c r="G7" s="32">
        <f>IF('Milestone Wells'!G8="","NA",'Milestone Wells'!G8)</f>
        <v>0</v>
      </c>
      <c r="H7" s="102">
        <f>G7</f>
        <v>0</v>
      </c>
      <c r="I7" s="32">
        <f>IF('Milestone Wells'!K8="","NA",'Milestone Wells'!K8)</f>
        <v>0</v>
      </c>
      <c r="J7" s="102">
        <f>I7</f>
        <v>0</v>
      </c>
      <c r="K7" s="32" t="str">
        <f>IF('Milestone Wells'!L8="","NA",'Milestone Wells'!L8)</f>
        <v>NA</v>
      </c>
      <c r="L7" s="102" t="str">
        <f>K7</f>
        <v>NA</v>
      </c>
      <c r="M7" s="71" t="str">
        <f>IF('Milestone Wells'!M8="","NA",'Milestone Wells'!M8)</f>
        <v>NA</v>
      </c>
      <c r="N7" s="102" t="str">
        <f>M7</f>
        <v>NA</v>
      </c>
      <c r="O7" s="71" t="str">
        <f>IF('Milestone Wells'!N8="","NA",'Milestone Wells'!N8)</f>
        <v>NA</v>
      </c>
      <c r="P7" s="102" t="str">
        <f>O7</f>
        <v>NA</v>
      </c>
      <c r="Q7" s="71" t="str">
        <f>IF('Milestone Wells'!O8="","NA",'Milestone Wells'!O8)</f>
        <v>NA</v>
      </c>
      <c r="R7" s="105" t="str">
        <f>Q7</f>
        <v>NA</v>
      </c>
    </row>
    <row r="8" spans="1:18" x14ac:dyDescent="0.2">
      <c r="A8" s="66">
        <v>0.25</v>
      </c>
      <c r="B8" s="92"/>
      <c r="C8" s="75" t="str">
        <f>IF(B8="","",(B8-$M$2)/365)</f>
        <v/>
      </c>
      <c r="D8" s="51">
        <f t="shared" ref="D8:D23" si="0">IF(C8="",A8,C8)</f>
        <v>0.25</v>
      </c>
      <c r="E8" s="73" t="str">
        <f>IF(E$7="NA","",IF(F$7&lt;E$24,"",IF($A8='Milestone Wells'!$C$37,E$24,IF(E7=E$24,E$24,IF(E$7&lt;E$24,"",E$7-(E$7-E$24)*($D8/'Milestone Wells'!$C$37))))))</f>
        <v/>
      </c>
      <c r="F8" s="103"/>
      <c r="G8" s="1" t="str">
        <f>IF(G$7="NA","",IF(H$7&lt;G$24,"",IF($A8='Milestone Wells'!$C$37,G$24,IF(G7=G$24,G$24,IF(G$7&lt;G$24,"",G$7-(G$7-G$24)*($D8/'Milestone Wells'!$C$37))))))</f>
        <v/>
      </c>
      <c r="H8" s="103"/>
      <c r="I8" s="1" t="str">
        <f>IF(I$7="NA","",IF(J$7&lt;I$24,"",IF($A8='Milestone Wells'!$C$37,I$24,IF(I7=I$24,I$24,IF(I$7&lt;I$24,"",I$7-(I$7-I$24)*($D8/'Milestone Wells'!$C$37))))))</f>
        <v/>
      </c>
      <c r="J8" s="103"/>
      <c r="K8" s="1" t="str">
        <f>IF(K$7="NA","",IF(L$7&lt;K$24,"",IF($A8='Milestone Wells'!$C$37,K$24,IF(K7=K$24,K$24,IF(K$7&lt;K$24,"",K$7-(K$7-K$24)*($D8/'Milestone Wells'!$C$37))))))</f>
        <v/>
      </c>
      <c r="L8" s="103"/>
      <c r="M8" s="1" t="str">
        <f>IF(M$7="NA","",IF(N$7&lt;M$24,"",IF($A8='Milestone Wells'!$C$37,M$24,IF(M7=M$24,M$24,IF(M$7&lt;M$24,"",M$7-(M$7-M$24)*($D8/'Milestone Wells'!$C$37))))))</f>
        <v/>
      </c>
      <c r="N8" s="103"/>
      <c r="O8" s="1" t="str">
        <f>IF(O$7="NA","",IF(P$7&lt;O$24,"",IF($A8='Milestone Wells'!$C$37,O$24,IF(O7=O$24,O$24,IF(O$7&lt;O$24,"",O$7-(O$7-O$24)*($D8/'Milestone Wells'!$C$37))))))</f>
        <v/>
      </c>
      <c r="P8" s="103"/>
      <c r="Q8" s="1" t="str">
        <f>IF(Q$7="NA","",IF(R$7&lt;Q$24,"",IF($A8='Milestone Wells'!$C$37,Q$24,IF(Q7=Q$24,Q$24,IF(Q$7&lt;Q$24,"",Q$7-(Q$7-Q$24)*($D8/'Milestone Wells'!$C$37))))))</f>
        <v/>
      </c>
      <c r="R8" s="106"/>
    </row>
    <row r="9" spans="1:18" x14ac:dyDescent="0.2">
      <c r="A9" s="66">
        <v>0.5</v>
      </c>
      <c r="B9" s="92"/>
      <c r="C9" s="75" t="str">
        <f t="shared" ref="C9:C23" si="1">IF(B9="","",(B9-$M$2)/365)</f>
        <v/>
      </c>
      <c r="D9" s="51">
        <f t="shared" si="0"/>
        <v>0.5</v>
      </c>
      <c r="E9" s="73" t="str">
        <f>IF(E$7="NA","",IF(F$7&lt;E$24,"",IF($A9='Milestone Wells'!$C$37,E$24,IF(E8=E$24,E$24,IF(E$7&lt;E$24,"",E$7-(E$7-E$24)*($D9/'Milestone Wells'!$C$37))))))</f>
        <v/>
      </c>
      <c r="F9" s="103"/>
      <c r="G9" s="1" t="str">
        <f>IF(G$7="NA","",IF(H$7&lt;G$24,"",IF($A9='Milestone Wells'!$C$37,G$24,IF(G8=G$24,G$24,IF(G$7&lt;G$24,"",G$7-(G$7-G$24)*($D9/'Milestone Wells'!$C$37))))))</f>
        <v/>
      </c>
      <c r="H9" s="103"/>
      <c r="I9" s="1" t="str">
        <f>IF(I$7="NA","",IF(J$7&lt;I$24,"",IF($A9='Milestone Wells'!$C$37,I$24,IF(I8=I$24,I$24,IF(I$7&lt;I$24,"",I$7-(I$7-I$24)*($D9/'Milestone Wells'!$C$37))))))</f>
        <v/>
      </c>
      <c r="J9" s="103"/>
      <c r="K9" s="1" t="str">
        <f>IF(K$7="NA","",IF(L$7&lt;K$24,"",IF($A9='Milestone Wells'!$C$37,K$24,IF(K8=K$24,K$24,IF(K$7&lt;K$24,"",K$7-(K$7-K$24)*($D9/'Milestone Wells'!$C$37))))))</f>
        <v/>
      </c>
      <c r="L9" s="103"/>
      <c r="M9" s="1" t="str">
        <f>IF(M$7="NA","",IF(N$7&lt;M$24,"",IF($A9='Milestone Wells'!$C$37,M$24,IF(M8=M$24,M$24,IF(M$7&lt;M$24,"",M$7-(M$7-M$24)*($D9/'Milestone Wells'!$C$37))))))</f>
        <v/>
      </c>
      <c r="N9" s="103"/>
      <c r="O9" s="1" t="str">
        <f>IF(O$7="NA","",IF(P$7&lt;O$24,"",IF($A9='Milestone Wells'!$C$37,O$24,IF(O8=O$24,O$24,IF(O$7&lt;O$24,"",O$7-(O$7-O$24)*($D9/'Milestone Wells'!$C$37))))))</f>
        <v/>
      </c>
      <c r="P9" s="103"/>
      <c r="Q9" s="1" t="str">
        <f>IF(Q$7="NA","",IF(R$7&lt;Q$24,"",IF($A9='Milestone Wells'!$C$37,Q$24,IF(Q8=Q$24,Q$24,IF(Q$7&lt;Q$24,"",Q$7-(Q$7-Q$24)*($D9/'Milestone Wells'!$C$37))))))</f>
        <v/>
      </c>
      <c r="R9" s="106"/>
    </row>
    <row r="10" spans="1:18" x14ac:dyDescent="0.2">
      <c r="A10" s="66">
        <v>0.75</v>
      </c>
      <c r="B10" s="92"/>
      <c r="C10" s="75" t="str">
        <f t="shared" si="1"/>
        <v/>
      </c>
      <c r="D10" s="51">
        <f t="shared" si="0"/>
        <v>0.75</v>
      </c>
      <c r="E10" s="73" t="str">
        <f>IF(E$7="NA","",IF(F$7&lt;E$24,"",IF($A10='Milestone Wells'!$C$37,E$24,IF(E9=E$24,E$24,IF(E$7&lt;E$24,"",E$7-(E$7-E$24)*($D10/'Milestone Wells'!$C$37))))))</f>
        <v/>
      </c>
      <c r="F10" s="103"/>
      <c r="G10" s="1" t="str">
        <f>IF(G$7="NA","",IF(H$7&lt;G$24,"",IF($A10='Milestone Wells'!$C$37,G$24,IF(G9=G$24,G$24,IF(G$7&lt;G$24,"",G$7-(G$7-G$24)*($D10/'Milestone Wells'!$C$37))))))</f>
        <v/>
      </c>
      <c r="H10" s="103"/>
      <c r="I10" s="1" t="str">
        <f>IF(I$7="NA","",IF(J$7&lt;I$24,"",IF($A10='Milestone Wells'!$C$37,I$24,IF(I9=I$24,I$24,IF(I$7&lt;I$24,"",I$7-(I$7-I$24)*($D10/'Milestone Wells'!$C$37))))))</f>
        <v/>
      </c>
      <c r="J10" s="103"/>
      <c r="K10" s="1" t="str">
        <f>IF(K$7="NA","",IF(L$7&lt;K$24,"",IF($A10='Milestone Wells'!$C$37,K$24,IF(K9=K$24,K$24,IF(K$7&lt;K$24,"",K$7-(K$7-K$24)*($D10/'Milestone Wells'!$C$37))))))</f>
        <v/>
      </c>
      <c r="L10" s="103"/>
      <c r="M10" s="1" t="str">
        <f>IF(M$7="NA","",IF(N$7&lt;M$24,"",IF($A10='Milestone Wells'!$C$37,M$24,IF(M9=M$24,M$24,IF(M$7&lt;M$24,"",M$7-(M$7-M$24)*($D10/'Milestone Wells'!$C$37))))))</f>
        <v/>
      </c>
      <c r="N10" s="103"/>
      <c r="O10" s="1" t="str">
        <f>IF(O$7="NA","",IF(P$7&lt;O$24,"",IF($A10='Milestone Wells'!$C$37,O$24,IF(O9=O$24,O$24,IF(O$7&lt;O$24,"",O$7-(O$7-O$24)*($D10/'Milestone Wells'!$C$37))))))</f>
        <v/>
      </c>
      <c r="P10" s="103"/>
      <c r="Q10" s="1" t="str">
        <f>IF(Q$7="NA","",IF(R$7&lt;Q$24,"",IF($A10='Milestone Wells'!$C$37,Q$24,IF(Q9=Q$24,Q$24,IF(Q$7&lt;Q$24,"",Q$7-(Q$7-Q$24)*($D10/'Milestone Wells'!$C$37))))))</f>
        <v/>
      </c>
      <c r="R10" s="106"/>
    </row>
    <row r="11" spans="1:18" x14ac:dyDescent="0.2">
      <c r="A11" s="66">
        <v>1</v>
      </c>
      <c r="B11" s="92"/>
      <c r="C11" s="75" t="str">
        <f t="shared" si="1"/>
        <v/>
      </c>
      <c r="D11" s="51">
        <f t="shared" si="0"/>
        <v>1</v>
      </c>
      <c r="E11" s="73" t="str">
        <f>IF(E$7="NA","",IF(F$7&lt;E$24,"",IF($A11='Milestone Wells'!$C$37,E$24,IF(E10=E$24,E$24,IF(E$7&lt;E$24,"",E$7-(E$7-E$24)*($D11/'Milestone Wells'!$C$37))))))</f>
        <v/>
      </c>
      <c r="F11" s="103"/>
      <c r="G11" s="1" t="str">
        <f>IF(G$7="NA","",IF(H$7&lt;G$24,"",IF($A11='Milestone Wells'!$C$37,G$24,IF(G10=G$24,G$24,IF(G$7&lt;G$24,"",G$7-(G$7-G$24)*($D11/'Milestone Wells'!$C$37))))))</f>
        <v/>
      </c>
      <c r="H11" s="103"/>
      <c r="I11" s="1" t="str">
        <f>IF(I$7="NA","",IF(J$7&lt;I$24,"",IF($A11='Milestone Wells'!$C$37,I$24,IF(I10=I$24,I$24,IF(I$7&lt;I$24,"",I$7-(I$7-I$24)*($D11/'Milestone Wells'!$C$37))))))</f>
        <v/>
      </c>
      <c r="J11" s="103"/>
      <c r="K11" s="1" t="str">
        <f>IF(K$7="NA","",IF(L$7&lt;K$24,"",IF($A11='Milestone Wells'!$C$37,K$24,IF(K10=K$24,K$24,IF(K$7&lt;K$24,"",K$7-(K$7-K$24)*($D11/'Milestone Wells'!$C$37))))))</f>
        <v/>
      </c>
      <c r="L11" s="103"/>
      <c r="M11" s="1" t="str">
        <f>IF(M$7="NA","",IF(N$7&lt;M$24,"",IF($A11='Milestone Wells'!$C$37,M$24,IF(M10=M$24,M$24,IF(M$7&lt;M$24,"",M$7-(M$7-M$24)*($D11/'Milestone Wells'!$C$37))))))</f>
        <v/>
      </c>
      <c r="N11" s="103"/>
      <c r="O11" s="1" t="str">
        <f>IF(O$7="NA","",IF(P$7&lt;O$24,"",IF($A11='Milestone Wells'!$C$37,O$24,IF(O10=O$24,O$24,IF(O$7&lt;O$24,"",O$7-(O$7-O$24)*($D11/'Milestone Wells'!$C$37))))))</f>
        <v/>
      </c>
      <c r="P11" s="103"/>
      <c r="Q11" s="1" t="str">
        <f>IF(Q$7="NA","",IF(R$7&lt;Q$24,"",IF($A11='Milestone Wells'!$C$37,Q$24,IF(Q10=Q$24,Q$24,IF(Q$7&lt;Q$24,"",Q$7-(Q$7-Q$24)*($D11/'Milestone Wells'!$C$37))))))</f>
        <v/>
      </c>
      <c r="R11" s="106"/>
    </row>
    <row r="12" spans="1:18" x14ac:dyDescent="0.2">
      <c r="A12" s="66">
        <v>1.25</v>
      </c>
      <c r="B12" s="92"/>
      <c r="C12" s="75" t="str">
        <f t="shared" si="1"/>
        <v/>
      </c>
      <c r="D12" s="51">
        <f t="shared" si="0"/>
        <v>1.25</v>
      </c>
      <c r="E12" s="73" t="str">
        <f>IF(E$7="NA","",IF(F$7&lt;E$24,"",IF($A12='Milestone Wells'!$C$37,E$24,IF(E11=E$24,E$24,IF(E$7&lt;E$24,"",E$7-(E$7-E$24)*($D12/'Milestone Wells'!$C$37))))))</f>
        <v/>
      </c>
      <c r="F12" s="103"/>
      <c r="G12" s="1" t="str">
        <f>IF(G$7="NA","",IF(H$7&lt;G$24,"",IF($A12='Milestone Wells'!$C$37,G$24,IF(G11=G$24,G$24,IF(G$7&lt;G$24,"",G$7-(G$7-G$24)*($D12/'Milestone Wells'!$C$37))))))</f>
        <v/>
      </c>
      <c r="H12" s="103"/>
      <c r="I12" s="1" t="str">
        <f>IF(I$7="NA","",IF(J$7&lt;I$24,"",IF($A12='Milestone Wells'!$C$37,I$24,IF(I11=I$24,I$24,IF(I$7&lt;I$24,"",I$7-(I$7-I$24)*($D12/'Milestone Wells'!$C$37))))))</f>
        <v/>
      </c>
      <c r="J12" s="103"/>
      <c r="K12" s="1" t="str">
        <f>IF(K$7="NA","",IF(L$7&lt;K$24,"",IF($A12='Milestone Wells'!$C$37,K$24,IF(K11=K$24,K$24,IF(K$7&lt;K$24,"",K$7-(K$7-K$24)*($D12/'Milestone Wells'!$C$37))))))</f>
        <v/>
      </c>
      <c r="L12" s="103"/>
      <c r="M12" s="1" t="str">
        <f>IF(M$7="NA","",IF(N$7&lt;M$24,"",IF($A12='Milestone Wells'!$C$37,M$24,IF(M11=M$24,M$24,IF(M$7&lt;M$24,"",M$7-(M$7-M$24)*($D12/'Milestone Wells'!$C$37))))))</f>
        <v/>
      </c>
      <c r="N12" s="103"/>
      <c r="O12" s="1" t="str">
        <f>IF(O$7="NA","",IF(P$7&lt;O$24,"",IF($A12='Milestone Wells'!$C$37,O$24,IF(O11=O$24,O$24,IF(O$7&lt;O$24,"",O$7-(O$7-O$24)*($D12/'Milestone Wells'!$C$37))))))</f>
        <v/>
      </c>
      <c r="P12" s="103"/>
      <c r="Q12" s="1" t="str">
        <f>IF(Q$7="NA","",IF(R$7&lt;Q$24,"",IF($A12='Milestone Wells'!$C$37,Q$24,IF(Q11=Q$24,Q$24,IF(Q$7&lt;Q$24,"",Q$7-(Q$7-Q$24)*($D12/'Milestone Wells'!$C$37))))))</f>
        <v/>
      </c>
      <c r="R12" s="106"/>
    </row>
    <row r="13" spans="1:18" x14ac:dyDescent="0.2">
      <c r="A13" s="66">
        <v>1.5</v>
      </c>
      <c r="B13" s="92"/>
      <c r="C13" s="75" t="str">
        <f t="shared" si="1"/>
        <v/>
      </c>
      <c r="D13" s="51">
        <f t="shared" si="0"/>
        <v>1.5</v>
      </c>
      <c r="E13" s="73" t="str">
        <f>IF(E$7="NA","",IF(F$7&lt;E$24,"",IF($A13='Milestone Wells'!$C$37,E$24,IF(E12=E$24,E$24,IF(E$7&lt;E$24,"",E$7-(E$7-E$24)*($D13/'Milestone Wells'!$C$37))))))</f>
        <v/>
      </c>
      <c r="F13" s="103"/>
      <c r="G13" s="1" t="str">
        <f>IF(G$7="NA","",IF(H$7&lt;G$24,"",IF($A13='Milestone Wells'!$C$37,G$24,IF(G12=G$24,G$24,IF(G$7&lt;G$24,"",G$7-(G$7-G$24)*($D13/'Milestone Wells'!$C$37))))))</f>
        <v/>
      </c>
      <c r="H13" s="103"/>
      <c r="I13" s="1" t="str">
        <f>IF(I$7="NA","",IF(J$7&lt;I$24,"",IF($A13='Milestone Wells'!$C$37,I$24,IF(I12=I$24,I$24,IF(I$7&lt;I$24,"",I$7-(I$7-I$24)*($D13/'Milestone Wells'!$C$37))))))</f>
        <v/>
      </c>
      <c r="J13" s="103"/>
      <c r="K13" s="1" t="str">
        <f>IF(K$7="NA","",IF(L$7&lt;K$24,"",IF($A13='Milestone Wells'!$C$37,K$24,IF(K12=K$24,K$24,IF(K$7&lt;K$24,"",K$7-(K$7-K$24)*($D13/'Milestone Wells'!$C$37))))))</f>
        <v/>
      </c>
      <c r="L13" s="103"/>
      <c r="M13" s="1" t="str">
        <f>IF(M$7="NA","",IF(N$7&lt;M$24,"",IF($A13='Milestone Wells'!$C$37,M$24,IF(M12=M$24,M$24,IF(M$7&lt;M$24,"",M$7-(M$7-M$24)*($D13/'Milestone Wells'!$C$37))))))</f>
        <v/>
      </c>
      <c r="N13" s="103"/>
      <c r="O13" s="1" t="str">
        <f>IF(O$7="NA","",IF(P$7&lt;O$24,"",IF($A13='Milestone Wells'!$C$37,O$24,IF(O12=O$24,O$24,IF(O$7&lt;O$24,"",O$7-(O$7-O$24)*($D13/'Milestone Wells'!$C$37))))))</f>
        <v/>
      </c>
      <c r="P13" s="103"/>
      <c r="Q13" s="1" t="str">
        <f>IF(Q$7="NA","",IF(R$7&lt;Q$24,"",IF($A13='Milestone Wells'!$C$37,Q$24,IF(Q12=Q$24,Q$24,IF(Q$7&lt;Q$24,"",Q$7-(Q$7-Q$24)*($D13/'Milestone Wells'!$C$37))))))</f>
        <v/>
      </c>
      <c r="R13" s="106"/>
    </row>
    <row r="14" spans="1:18" x14ac:dyDescent="0.2">
      <c r="A14" s="66">
        <v>1.75</v>
      </c>
      <c r="B14" s="92"/>
      <c r="C14" s="75" t="str">
        <f t="shared" si="1"/>
        <v/>
      </c>
      <c r="D14" s="51">
        <f t="shared" si="0"/>
        <v>1.75</v>
      </c>
      <c r="E14" s="73" t="str">
        <f>IF(E$7="NA","",IF(F$7&lt;E$24,"",IF($A14='Milestone Wells'!$C$37,E$24,IF(E13=E$24,E$24,IF(E$7&lt;E$24,"",E$7-(E$7-E$24)*($D14/'Milestone Wells'!$C$37))))))</f>
        <v/>
      </c>
      <c r="F14" s="103"/>
      <c r="G14" s="1" t="str">
        <f>IF(G$7="NA","",IF(H$7&lt;G$24,"",IF($A14='Milestone Wells'!$C$37,G$24,IF(G13=G$24,G$24,IF(G$7&lt;G$24,"",G$7-(G$7-G$24)*($D14/'Milestone Wells'!$C$37))))))</f>
        <v/>
      </c>
      <c r="H14" s="103"/>
      <c r="I14" s="1" t="str">
        <f>IF(I$7="NA","",IF(J$7&lt;I$24,"",IF($A14='Milestone Wells'!$C$37,I$24,IF(I13=I$24,I$24,IF(I$7&lt;I$24,"",I$7-(I$7-I$24)*($D14/'Milestone Wells'!$C$37))))))</f>
        <v/>
      </c>
      <c r="J14" s="103"/>
      <c r="K14" s="1" t="str">
        <f>IF(K$7="NA","",IF(L$7&lt;K$24,"",IF($A14='Milestone Wells'!$C$37,K$24,IF(K13=K$24,K$24,IF(K$7&lt;K$24,"",K$7-(K$7-K$24)*($D14/'Milestone Wells'!$C$37))))))</f>
        <v/>
      </c>
      <c r="L14" s="103"/>
      <c r="M14" s="1" t="str">
        <f>IF(M$7="NA","",IF(N$7&lt;M$24,"",IF($A14='Milestone Wells'!$C$37,M$24,IF(M13=M$24,M$24,IF(M$7&lt;M$24,"",M$7-(M$7-M$24)*($D14/'Milestone Wells'!$C$37))))))</f>
        <v/>
      </c>
      <c r="N14" s="103"/>
      <c r="O14" s="1" t="str">
        <f>IF(O$7="NA","",IF(P$7&lt;O$24,"",IF($A14='Milestone Wells'!$C$37,O$24,IF(O13=O$24,O$24,IF(O$7&lt;O$24,"",O$7-(O$7-O$24)*($D14/'Milestone Wells'!$C$37))))))</f>
        <v/>
      </c>
      <c r="P14" s="103"/>
      <c r="Q14" s="1" t="str">
        <f>IF(Q$7="NA","",IF(R$7&lt;Q$24,"",IF($A14='Milestone Wells'!$C$37,Q$24,IF(Q13=Q$24,Q$24,IF(Q$7&lt;Q$24,"",Q$7-(Q$7-Q$24)*($D14/'Milestone Wells'!$C$37))))))</f>
        <v/>
      </c>
      <c r="R14" s="106"/>
    </row>
    <row r="15" spans="1:18" x14ac:dyDescent="0.2">
      <c r="A15" s="66">
        <v>2</v>
      </c>
      <c r="B15" s="92"/>
      <c r="C15" s="75" t="str">
        <f t="shared" si="1"/>
        <v/>
      </c>
      <c r="D15" s="51">
        <f t="shared" si="0"/>
        <v>2</v>
      </c>
      <c r="E15" s="73" t="str">
        <f>IF(E$7="NA","",IF(F$7&lt;E$24,"",IF($A15='Milestone Wells'!$C$37,E$24,IF(E14=E$24,E$24,IF(E$7&lt;E$24,"",E$7-(E$7-E$24)*($D15/'Milestone Wells'!$C$37))))))</f>
        <v/>
      </c>
      <c r="F15" s="103"/>
      <c r="G15" s="1" t="str">
        <f>IF(G$7="NA","",IF(H$7&lt;G$24,"",IF($A15='Milestone Wells'!$C$37,G$24,IF(G14=G$24,G$24,IF(G$7&lt;G$24,"",G$7-(G$7-G$24)*($D15/'Milestone Wells'!$C$37))))))</f>
        <v/>
      </c>
      <c r="H15" s="103"/>
      <c r="I15" s="1" t="str">
        <f>IF(I$7="NA","",IF(J$7&lt;I$24,"",IF($A15='Milestone Wells'!$C$37,I$24,IF(I14=I$24,I$24,IF(I$7&lt;I$24,"",I$7-(I$7-I$24)*($D15/'Milestone Wells'!$C$37))))))</f>
        <v/>
      </c>
      <c r="J15" s="103"/>
      <c r="K15" s="1" t="str">
        <f>IF(K$7="NA","",IF(L$7&lt;K$24,"",IF($A15='Milestone Wells'!$C$37,K$24,IF(K14=K$24,K$24,IF(K$7&lt;K$24,"",K$7-(K$7-K$24)*($D15/'Milestone Wells'!$C$37))))))</f>
        <v/>
      </c>
      <c r="L15" s="103"/>
      <c r="M15" s="1" t="str">
        <f>IF(M$7="NA","",IF(N$7&lt;M$24,"",IF($A15='Milestone Wells'!$C$37,M$24,IF(M14=M$24,M$24,IF(M$7&lt;M$24,"",M$7-(M$7-M$24)*($D15/'Milestone Wells'!$C$37))))))</f>
        <v/>
      </c>
      <c r="N15" s="103"/>
      <c r="O15" s="1" t="str">
        <f>IF(O$7="NA","",IF(P$7&lt;O$24,"",IF($A15='Milestone Wells'!$C$37,O$24,IF(O14=O$24,O$24,IF(O$7&lt;O$24,"",O$7-(O$7-O$24)*($D15/'Milestone Wells'!$C$37))))))</f>
        <v/>
      </c>
      <c r="P15" s="103"/>
      <c r="Q15" s="1" t="str">
        <f>IF(Q$7="NA","",IF(R$7&lt;Q$24,"",IF($A15='Milestone Wells'!$C$37,Q$24,IF(Q14=Q$24,Q$24,IF(Q$7&lt;Q$24,"",Q$7-(Q$7-Q$24)*($D15/'Milestone Wells'!$C$37))))))</f>
        <v/>
      </c>
      <c r="R15" s="106"/>
    </row>
    <row r="16" spans="1:18" x14ac:dyDescent="0.2">
      <c r="A16" s="66">
        <v>2.25</v>
      </c>
      <c r="B16" s="92"/>
      <c r="C16" s="75" t="str">
        <f t="shared" si="1"/>
        <v/>
      </c>
      <c r="D16" s="51">
        <f t="shared" si="0"/>
        <v>2.25</v>
      </c>
      <c r="E16" s="73" t="str">
        <f>IF(E$7="NA","",IF(F$7&lt;E$24,"",IF($A16='Milestone Wells'!$C$37,E$24,IF(E15=E$24,E$24,IF(E$7&lt;E$24,"",E$7-(E$7-E$24)*($D16/'Milestone Wells'!$C$37))))))</f>
        <v/>
      </c>
      <c r="F16" s="103"/>
      <c r="G16" s="1" t="str">
        <f>IF(G$7="NA","",IF(H$7&lt;G$24,"",IF($A16='Milestone Wells'!$C$37,G$24,IF(G15=G$24,G$24,IF(G$7&lt;G$24,"",G$7-(G$7-G$24)*($D16/'Milestone Wells'!$C$37))))))</f>
        <v/>
      </c>
      <c r="H16" s="103"/>
      <c r="I16" s="1" t="str">
        <f>IF(I$7="NA","",IF(J$7&lt;I$24,"",IF($A16='Milestone Wells'!$C$37,I$24,IF(I15=I$24,I$24,IF(I$7&lt;I$24,"",I$7-(I$7-I$24)*($D16/'Milestone Wells'!$C$37))))))</f>
        <v/>
      </c>
      <c r="J16" s="103"/>
      <c r="K16" s="1" t="str">
        <f>IF(K$7="NA","",IF(L$7&lt;K$24,"",IF($A16='Milestone Wells'!$C$37,K$24,IF(K15=K$24,K$24,IF(K$7&lt;K$24,"",K$7-(K$7-K$24)*($D16/'Milestone Wells'!$C$37))))))</f>
        <v/>
      </c>
      <c r="L16" s="103"/>
      <c r="M16" s="1" t="str">
        <f>IF(M$7="NA","",IF(N$7&lt;M$24,"",IF($A16='Milestone Wells'!$C$37,M$24,IF(M15=M$24,M$24,IF(M$7&lt;M$24,"",M$7-(M$7-M$24)*($D16/'Milestone Wells'!$C$37))))))</f>
        <v/>
      </c>
      <c r="N16" s="103"/>
      <c r="O16" s="1" t="str">
        <f>IF(O$7="NA","",IF(P$7&lt;O$24,"",IF($A16='Milestone Wells'!$C$37,O$24,IF(O15=O$24,O$24,IF(O$7&lt;O$24,"",O$7-(O$7-O$24)*($D16/'Milestone Wells'!$C$37))))))</f>
        <v/>
      </c>
      <c r="P16" s="103"/>
      <c r="Q16" s="1" t="str">
        <f>IF(Q$7="NA","",IF(R$7&lt;Q$24,"",IF($A16='Milestone Wells'!$C$37,Q$24,IF(Q15=Q$24,Q$24,IF(Q$7&lt;Q$24,"",Q$7-(Q$7-Q$24)*($D16/'Milestone Wells'!$C$37))))))</f>
        <v/>
      </c>
      <c r="R16" s="106"/>
    </row>
    <row r="17" spans="1:18" x14ac:dyDescent="0.2">
      <c r="A17" s="66">
        <v>2.5</v>
      </c>
      <c r="B17" s="92"/>
      <c r="C17" s="75" t="str">
        <f t="shared" si="1"/>
        <v/>
      </c>
      <c r="D17" s="51">
        <f t="shared" si="0"/>
        <v>2.5</v>
      </c>
      <c r="E17" s="73" t="str">
        <f>IF(E$7="NA","",IF(F$7&lt;E$24,"",IF($A17='Milestone Wells'!$C$37,E$24,IF(E16=E$24,E$24,IF(E$7&lt;E$24,"",E$7-(E$7-E$24)*($D17/'Milestone Wells'!$C$37))))))</f>
        <v/>
      </c>
      <c r="F17" s="103"/>
      <c r="G17" s="1" t="str">
        <f>IF(G$7="NA","",IF(H$7&lt;G$24,"",IF($A17='Milestone Wells'!$C$37,G$24,IF(G16=G$24,G$24,IF(G$7&lt;G$24,"",G$7-(G$7-G$24)*($D17/'Milestone Wells'!$C$37))))))</f>
        <v/>
      </c>
      <c r="H17" s="103"/>
      <c r="I17" s="1" t="str">
        <f>IF(I$7="NA","",IF(J$7&lt;I$24,"",IF($A17='Milestone Wells'!$C$37,I$24,IF(I16=I$24,I$24,IF(I$7&lt;I$24,"",I$7-(I$7-I$24)*($D17/'Milestone Wells'!$C$37))))))</f>
        <v/>
      </c>
      <c r="J17" s="103"/>
      <c r="K17" s="1" t="str">
        <f>IF(K$7="NA","",IF(L$7&lt;K$24,"",IF($A17='Milestone Wells'!$C$37,K$24,IF(K16=K$24,K$24,IF(K$7&lt;K$24,"",K$7-(K$7-K$24)*($D17/'Milestone Wells'!$C$37))))))</f>
        <v/>
      </c>
      <c r="L17" s="103"/>
      <c r="M17" s="1" t="str">
        <f>IF(M$7="NA","",IF(N$7&lt;M$24,"",IF($A17='Milestone Wells'!$C$37,M$24,IF(M16=M$24,M$24,IF(M$7&lt;M$24,"",M$7-(M$7-M$24)*($D17/'Milestone Wells'!$C$37))))))</f>
        <v/>
      </c>
      <c r="N17" s="103"/>
      <c r="O17" s="1" t="str">
        <f>IF(O$7="NA","",IF(P$7&lt;O$24,"",IF($A17='Milestone Wells'!$C$37,O$24,IF(O16=O$24,O$24,IF(O$7&lt;O$24,"",O$7-(O$7-O$24)*($D17/'Milestone Wells'!$C$37))))))</f>
        <v/>
      </c>
      <c r="P17" s="103"/>
      <c r="Q17" s="1" t="str">
        <f>IF(Q$7="NA","",IF(R$7&lt;Q$24,"",IF($A17='Milestone Wells'!$C$37,Q$24,IF(Q16=Q$24,Q$24,IF(Q$7&lt;Q$24,"",Q$7-(Q$7-Q$24)*($D17/'Milestone Wells'!$C$37))))))</f>
        <v/>
      </c>
      <c r="R17" s="106"/>
    </row>
    <row r="18" spans="1:18" x14ac:dyDescent="0.2">
      <c r="A18" s="66">
        <v>2.75</v>
      </c>
      <c r="B18" s="92"/>
      <c r="C18" s="75" t="str">
        <f t="shared" si="1"/>
        <v/>
      </c>
      <c r="D18" s="51">
        <f t="shared" si="0"/>
        <v>2.75</v>
      </c>
      <c r="E18" s="73" t="str">
        <f>IF(E$7="NA","",IF(F$7&lt;E$24,"",IF($A18='Milestone Wells'!$C$37,E$24,IF(E17=E$24,E$24,IF(E$7&lt;E$24,"",E$7-(E$7-E$24)*($D18/'Milestone Wells'!$C$37))))))</f>
        <v/>
      </c>
      <c r="F18" s="103"/>
      <c r="G18" s="1" t="str">
        <f>IF(G$7="NA","",IF(H$7&lt;G$24,"",IF($A18='Milestone Wells'!$C$37,G$24,IF(G17=G$24,G$24,IF(G$7&lt;G$24,"",G$7-(G$7-G$24)*($D18/'Milestone Wells'!$C$37))))))</f>
        <v/>
      </c>
      <c r="H18" s="103"/>
      <c r="I18" s="1" t="str">
        <f>IF(I$7="NA","",IF(J$7&lt;I$24,"",IF($A18='Milestone Wells'!$C$37,I$24,IF(I17=I$24,I$24,IF(I$7&lt;I$24,"",I$7-(I$7-I$24)*($D18/'Milestone Wells'!$C$37))))))</f>
        <v/>
      </c>
      <c r="J18" s="103"/>
      <c r="K18" s="1" t="str">
        <f>IF(K$7="NA","",IF(L$7&lt;K$24,"",IF($A18='Milestone Wells'!$C$37,K$24,IF(K17=K$24,K$24,IF(K$7&lt;K$24,"",K$7-(K$7-K$24)*($D18/'Milestone Wells'!$C$37))))))</f>
        <v/>
      </c>
      <c r="L18" s="103"/>
      <c r="M18" s="1" t="str">
        <f>IF(M$7="NA","",IF(N$7&lt;M$24,"",IF($A18='Milestone Wells'!$C$37,M$24,IF(M17=M$24,M$24,IF(M$7&lt;M$24,"",M$7-(M$7-M$24)*($D18/'Milestone Wells'!$C$37))))))</f>
        <v/>
      </c>
      <c r="N18" s="103"/>
      <c r="O18" s="1" t="str">
        <f>IF(O$7="NA","",IF(P$7&lt;O$24,"",IF($A18='Milestone Wells'!$C$37,O$24,IF(O17=O$24,O$24,IF(O$7&lt;O$24,"",O$7-(O$7-O$24)*($D18/'Milestone Wells'!$C$37))))))</f>
        <v/>
      </c>
      <c r="P18" s="103"/>
      <c r="Q18" s="1" t="str">
        <f>IF(Q$7="NA","",IF(R$7&lt;Q$24,"",IF($A18='Milestone Wells'!$C$37,Q$24,IF(Q17=Q$24,Q$24,IF(Q$7&lt;Q$24,"",Q$7-(Q$7-Q$24)*($D18/'Milestone Wells'!$C$37))))))</f>
        <v/>
      </c>
      <c r="R18" s="106"/>
    </row>
    <row r="19" spans="1:18" x14ac:dyDescent="0.2">
      <c r="A19" s="66">
        <v>3</v>
      </c>
      <c r="B19" s="92"/>
      <c r="C19" s="75" t="str">
        <f t="shared" si="1"/>
        <v/>
      </c>
      <c r="D19" s="51">
        <f t="shared" si="0"/>
        <v>3</v>
      </c>
      <c r="E19" s="73" t="str">
        <f>IF(E$7="NA","",IF(F$7&lt;E$24,"",IF($A19='Milestone Wells'!$C$37,E$24,IF(E18=E$24,E$24,IF(E$7&lt;E$24,"",E$7-(E$7-E$24)*($D19/'Milestone Wells'!$C$37))))))</f>
        <v/>
      </c>
      <c r="F19" s="103"/>
      <c r="G19" s="1" t="str">
        <f>IF(G$7="NA","",IF(H$7&lt;G$24,"",IF($A19='Milestone Wells'!$C$37,G$24,IF(G18=G$24,G$24,IF(G$7&lt;G$24,"",G$7-(G$7-G$24)*($D19/'Milestone Wells'!$C$37))))))</f>
        <v/>
      </c>
      <c r="H19" s="103"/>
      <c r="I19" s="1" t="str">
        <f>IF(I$7="NA","",IF(J$7&lt;I$24,"",IF($A19='Milestone Wells'!$C$37,I$24,IF(I18=I$24,I$24,IF(I$7&lt;I$24,"",I$7-(I$7-I$24)*($D19/'Milestone Wells'!$C$37))))))</f>
        <v/>
      </c>
      <c r="J19" s="103"/>
      <c r="K19" s="1" t="str">
        <f>IF(K$7="NA","",IF(L$7&lt;K$24,"",IF($A19='Milestone Wells'!$C$37,K$24,IF(K18=K$24,K$24,IF(K$7&lt;K$24,"",K$7-(K$7-K$24)*($D19/'Milestone Wells'!$C$37))))))</f>
        <v/>
      </c>
      <c r="L19" s="103"/>
      <c r="M19" s="1" t="str">
        <f>IF(M$7="NA","",IF(N$7&lt;M$24,"",IF($A19='Milestone Wells'!$C$37,M$24,IF(M18=M$24,M$24,IF(M$7&lt;M$24,"",M$7-(M$7-M$24)*($D19/'Milestone Wells'!$C$37))))))</f>
        <v/>
      </c>
      <c r="N19" s="103"/>
      <c r="O19" s="1" t="str">
        <f>IF(O$7="NA","",IF(P$7&lt;O$24,"",IF($A19='Milestone Wells'!$C$37,O$24,IF(O18=O$24,O$24,IF(O$7&lt;O$24,"",O$7-(O$7-O$24)*($D19/'Milestone Wells'!$C$37))))))</f>
        <v/>
      </c>
      <c r="P19" s="103"/>
      <c r="Q19" s="1" t="str">
        <f>IF(Q$7="NA","",IF(R$7&lt;Q$24,"",IF($A19='Milestone Wells'!$C$37,Q$24,IF(Q18=Q$24,Q$24,IF(Q$7&lt;Q$24,"",Q$7-(Q$7-Q$24)*($D19/'Milestone Wells'!$C$37))))))</f>
        <v/>
      </c>
      <c r="R19" s="106"/>
    </row>
    <row r="20" spans="1:18" x14ac:dyDescent="0.2">
      <c r="A20" s="66">
        <v>3.25</v>
      </c>
      <c r="B20" s="92"/>
      <c r="C20" s="75" t="str">
        <f t="shared" si="1"/>
        <v/>
      </c>
      <c r="D20" s="51">
        <f t="shared" si="0"/>
        <v>3.25</v>
      </c>
      <c r="E20" s="73" t="str">
        <f>IF(E$7="NA","",IF(F$7&lt;E$24,"",IF($A20='Milestone Wells'!$C$37,E$24,IF(E19=E$24,E$24,IF(E$7&lt;E$24,"",E$7-(E$7-E$24)*($D20/'Milestone Wells'!$C$37))))))</f>
        <v/>
      </c>
      <c r="F20" s="103"/>
      <c r="G20" s="1" t="str">
        <f>IF(G$7="NA","",IF(H$7&lt;G$24,"",IF($A20='Milestone Wells'!$C$37,G$24,IF(G19=G$24,G$24,IF(G$7&lt;G$24,"",G$7-(G$7-G$24)*($D20/'Milestone Wells'!$C$37))))))</f>
        <v/>
      </c>
      <c r="H20" s="103"/>
      <c r="I20" s="1" t="str">
        <f>IF(I$7="NA","",IF(J$7&lt;I$24,"",IF($A20='Milestone Wells'!$C$37,I$24,IF(I19=I$24,I$24,IF(I$7&lt;I$24,"",I$7-(I$7-I$24)*($D20/'Milestone Wells'!$C$37))))))</f>
        <v/>
      </c>
      <c r="J20" s="103"/>
      <c r="K20" s="1" t="str">
        <f>IF(K$7="NA","",IF(L$7&lt;K$24,"",IF($A20='Milestone Wells'!$C$37,K$24,IF(K19=K$24,K$24,IF(K$7&lt;K$24,"",K$7-(K$7-K$24)*($D20/'Milestone Wells'!$C$37))))))</f>
        <v/>
      </c>
      <c r="L20" s="103"/>
      <c r="M20" s="1" t="str">
        <f>IF(M$7="NA","",IF(N$7&lt;M$24,"",IF($A20='Milestone Wells'!$C$37,M$24,IF(M19=M$24,M$24,IF(M$7&lt;M$24,"",M$7-(M$7-M$24)*($D20/'Milestone Wells'!$C$37))))))</f>
        <v/>
      </c>
      <c r="N20" s="103"/>
      <c r="O20" s="1" t="str">
        <f>IF(O$7="NA","",IF(P$7&lt;O$24,"",IF($A20='Milestone Wells'!$C$37,O$24,IF(O19=O$24,O$24,IF(O$7&lt;O$24,"",O$7-(O$7-O$24)*($D20/'Milestone Wells'!$C$37))))))</f>
        <v/>
      </c>
      <c r="P20" s="103"/>
      <c r="Q20" s="1" t="str">
        <f>IF(Q$7="NA","",IF(R$7&lt;Q$24,"",IF($A20='Milestone Wells'!$C$37,Q$24,IF(Q19=Q$24,Q$24,IF(Q$7&lt;Q$24,"",Q$7-(Q$7-Q$24)*($D20/'Milestone Wells'!$C$37))))))</f>
        <v/>
      </c>
      <c r="R20" s="106"/>
    </row>
    <row r="21" spans="1:18" x14ac:dyDescent="0.2">
      <c r="A21" s="66">
        <v>3.5</v>
      </c>
      <c r="B21" s="92"/>
      <c r="C21" s="75" t="str">
        <f t="shared" si="1"/>
        <v/>
      </c>
      <c r="D21" s="51">
        <f t="shared" si="0"/>
        <v>3.5</v>
      </c>
      <c r="E21" s="73" t="str">
        <f>IF(E$7="NA","",IF(F$7&lt;E$24,"",IF($A21='Milestone Wells'!$C$37,E$24,IF(E20=E$24,E$24,IF(E$7&lt;E$24,"",E$7-(E$7-E$24)*($D21/'Milestone Wells'!$C$37))))))</f>
        <v/>
      </c>
      <c r="F21" s="103"/>
      <c r="G21" s="1" t="str">
        <f>IF(G$7="NA","",IF(H$7&lt;G$24,"",IF($A21='Milestone Wells'!$C$37,G$24,IF(G20=G$24,G$24,IF(G$7&lt;G$24,"",G$7-(G$7-G$24)*($D21/'Milestone Wells'!$C$37))))))</f>
        <v/>
      </c>
      <c r="H21" s="103"/>
      <c r="I21" s="1" t="str">
        <f>IF(I$7="NA","",IF(J$7&lt;I$24,"",IF($A21='Milestone Wells'!$C$37,I$24,IF(I20=I$24,I$24,IF(I$7&lt;I$24,"",I$7-(I$7-I$24)*($D21/'Milestone Wells'!$C$37))))))</f>
        <v/>
      </c>
      <c r="J21" s="103"/>
      <c r="K21" s="1" t="str">
        <f>IF(K$7="NA","",IF(L$7&lt;K$24,"",IF($A21='Milestone Wells'!$C$37,K$24,IF(K20=K$24,K$24,IF(K$7&lt;K$24,"",K$7-(K$7-K$24)*($D21/'Milestone Wells'!$C$37))))))</f>
        <v/>
      </c>
      <c r="L21" s="103"/>
      <c r="M21" s="1" t="str">
        <f>IF(M$7="NA","",IF(N$7&lt;M$24,"",IF($A21='Milestone Wells'!$C$37,M$24,IF(M20=M$24,M$24,IF(M$7&lt;M$24,"",M$7-(M$7-M$24)*($D21/'Milestone Wells'!$C$37))))))</f>
        <v/>
      </c>
      <c r="N21" s="103"/>
      <c r="O21" s="1" t="str">
        <f>IF(O$7="NA","",IF(P$7&lt;O$24,"",IF($A21='Milestone Wells'!$C$37,O$24,IF(O20=O$24,O$24,IF(O$7&lt;O$24,"",O$7-(O$7-O$24)*($D21/'Milestone Wells'!$C$37))))))</f>
        <v/>
      </c>
      <c r="P21" s="103"/>
      <c r="Q21" s="1" t="str">
        <f>IF(Q$7="NA","",IF(R$7&lt;Q$24,"",IF($A21='Milestone Wells'!$C$37,Q$24,IF(Q20=Q$24,Q$24,IF(Q$7&lt;Q$24,"",Q$7-(Q$7-Q$24)*($D21/'Milestone Wells'!$C$37))))))</f>
        <v/>
      </c>
      <c r="R21" s="106"/>
    </row>
    <row r="22" spans="1:18" x14ac:dyDescent="0.2">
      <c r="A22" s="66">
        <v>3.75</v>
      </c>
      <c r="B22" s="92"/>
      <c r="C22" s="75" t="str">
        <f t="shared" si="1"/>
        <v/>
      </c>
      <c r="D22" s="51">
        <f t="shared" si="0"/>
        <v>3.75</v>
      </c>
      <c r="E22" s="73" t="str">
        <f>IF(E$7="NA","",IF(F$7&lt;E$24,"",IF($A22='Milestone Wells'!$C$37,E$24,IF(E21=E$24,E$24,IF(E$7&lt;E$24,"",E$7-(E$7-E$24)*($D22/'Milestone Wells'!$C$37))))))</f>
        <v/>
      </c>
      <c r="F22" s="103"/>
      <c r="G22" s="1" t="str">
        <f>IF(G$7="NA","",IF(H$7&lt;G$24,"",IF($A22='Milestone Wells'!$C$37,G$24,IF(G21=G$24,G$24,IF(G$7&lt;G$24,"",G$7-(G$7-G$24)*($D22/'Milestone Wells'!$C$37))))))</f>
        <v/>
      </c>
      <c r="H22" s="103"/>
      <c r="I22" s="1" t="str">
        <f>IF(I$7="NA","",IF(J$7&lt;I$24,"",IF($A22='Milestone Wells'!$C$37,I$24,IF(I21=I$24,I$24,IF(I$7&lt;I$24,"",I$7-(I$7-I$24)*($D22/'Milestone Wells'!$C$37))))))</f>
        <v/>
      </c>
      <c r="J22" s="103"/>
      <c r="K22" s="1" t="str">
        <f>IF(K$7="NA","",IF(L$7&lt;K$24,"",IF($A22='Milestone Wells'!$C$37,K$24,IF(K21=K$24,K$24,IF(K$7&lt;K$24,"",K$7-(K$7-K$24)*($D22/'Milestone Wells'!$C$37))))))</f>
        <v/>
      </c>
      <c r="L22" s="103"/>
      <c r="M22" s="1" t="str">
        <f>IF(M$7="NA","",IF(N$7&lt;M$24,"",IF($A22='Milestone Wells'!$C$37,M$24,IF(M21=M$24,M$24,IF(M$7&lt;M$24,"",M$7-(M$7-M$24)*($D22/'Milestone Wells'!$C$37))))))</f>
        <v/>
      </c>
      <c r="N22" s="103"/>
      <c r="O22" s="1" t="str">
        <f>IF(O$7="NA","",IF(P$7&lt;O$24,"",IF($A22='Milestone Wells'!$C$37,O$24,IF(O21=O$24,O$24,IF(O$7&lt;O$24,"",O$7-(O$7-O$24)*($D22/'Milestone Wells'!$C$37))))))</f>
        <v/>
      </c>
      <c r="P22" s="103"/>
      <c r="Q22" s="1" t="str">
        <f>IF(Q$7="NA","",IF(R$7&lt;Q$24,"",IF($A22='Milestone Wells'!$C$37,Q$24,IF(Q21=Q$24,Q$24,IF(Q$7&lt;Q$24,"",Q$7-(Q$7-Q$24)*($D22/'Milestone Wells'!$C$37))))))</f>
        <v/>
      </c>
      <c r="R22" s="106"/>
    </row>
    <row r="23" spans="1:18" ht="13.5" thickBot="1" x14ac:dyDescent="0.25">
      <c r="A23" s="67">
        <v>4</v>
      </c>
      <c r="B23" s="93"/>
      <c r="C23" s="76" t="str">
        <f t="shared" si="1"/>
        <v/>
      </c>
      <c r="D23" s="52">
        <f t="shared" si="0"/>
        <v>4</v>
      </c>
      <c r="E23" s="74" t="str">
        <f>IF(E$7="NA","",IF(F$7&lt;E$24,"",IF($A23='Milestone Wells'!$C$37,E$24,IF(E22=E$24,E$24,IF(E$7&lt;E$24,"",E$7-(E$7-E$24)*($D23/'Milestone Wells'!$C$37))))))</f>
        <v/>
      </c>
      <c r="F23" s="104"/>
      <c r="G23" s="72" t="str">
        <f>IF(G$7="NA","",IF(H$7&lt;G$24,"",IF($A23='Milestone Wells'!$C$37,G$24,IF(G22=G$24,G$24,IF(G$7&lt;G$24,"",G$7-(G$7-G$24)*($D23/'Milestone Wells'!$C$37))))))</f>
        <v/>
      </c>
      <c r="H23" s="104"/>
      <c r="I23" s="72" t="str">
        <f>IF(I$7="NA","",IF(J$7&lt;I$24,"",IF($A23='Milestone Wells'!$C$37,I$24,IF(I22=I$24,I$24,IF(I$7&lt;I$24,"",I$7-(I$7-I$24)*($D23/'Milestone Wells'!$C$37))))))</f>
        <v/>
      </c>
      <c r="J23" s="104"/>
      <c r="K23" s="72" t="str">
        <f>IF(K$7="NA","",IF(L$7&lt;K$24,"",IF($A23='Milestone Wells'!$C$37,K$24,IF(K22=K$24,K$24,IF(K$7&lt;K$24,"",K$7-(K$7-K$24)*($D23/'Milestone Wells'!$C$37))))))</f>
        <v/>
      </c>
      <c r="L23" s="104"/>
      <c r="M23" s="72" t="str">
        <f>IF(M$7="NA","",IF(N$7&lt;M$24,"",IF($A23='Milestone Wells'!$C$37,M$24,IF(M22=M$24,M$24,IF(M$7&lt;M$24,"",M$7-(M$7-M$24)*($D23/'Milestone Wells'!$C$37))))))</f>
        <v/>
      </c>
      <c r="N23" s="104"/>
      <c r="O23" s="72" t="str">
        <f>IF(O$7="NA","",IF(P$7&lt;O$24,"",IF($A23='Milestone Wells'!$C$37,O$24,IF(O22=O$24,O$24,IF(O$7&lt;O$24,"",O$7-(O$7-O$24)*($D23/'Milestone Wells'!$C$37))))))</f>
        <v/>
      </c>
      <c r="P23" s="104"/>
      <c r="Q23" s="72" t="str">
        <f>IF(Q$7="NA","",IF(R$7&lt;Q$24,"",IF($A23='Milestone Wells'!$C$37,Q$24,IF(Q22=Q$24,Q$24,IF(Q$7&lt;Q$24,"",Q$7-(Q$7-Q$24)*($D23/'Milestone Wells'!$C$37))))))</f>
        <v/>
      </c>
      <c r="R23" s="107"/>
    </row>
    <row r="24" spans="1:18" ht="13.5" thickBot="1" x14ac:dyDescent="0.25">
      <c r="A24" s="53" t="s">
        <v>61</v>
      </c>
      <c r="B24" s="54"/>
      <c r="C24" s="77"/>
      <c r="D24" s="55"/>
      <c r="E24" s="33">
        <f>'Milestone Wells'!C30</f>
        <v>1</v>
      </c>
      <c r="F24" s="56"/>
      <c r="G24" s="33">
        <f>'Milestone Wells'!D30</f>
        <v>90</v>
      </c>
      <c r="H24" s="56"/>
      <c r="I24" s="33">
        <f>'Milestone Wells'!H30</f>
        <v>70</v>
      </c>
      <c r="J24" s="56"/>
      <c r="K24" s="33">
        <f>'Milestone Wells'!L30</f>
        <v>20</v>
      </c>
      <c r="L24" s="57"/>
      <c r="M24" s="33">
        <f>'Milestone Wells'!M30</f>
        <v>5000</v>
      </c>
      <c r="N24" s="108"/>
      <c r="O24" s="33">
        <f>'Milestone Wells'!N30</f>
        <v>0</v>
      </c>
      <c r="P24" s="58"/>
      <c r="Q24" s="33">
        <f>'Milestone Wells'!O30</f>
        <v>0</v>
      </c>
      <c r="R24" s="59"/>
    </row>
    <row r="25" spans="1:18" s="60" customFormat="1" x14ac:dyDescent="0.2">
      <c r="O25" s="61"/>
    </row>
    <row r="26" spans="1:18" s="60" customFormat="1" x14ac:dyDescent="0.2">
      <c r="O26" s="61"/>
    </row>
    <row r="27" spans="1:18" s="60" customFormat="1" hidden="1" x14ac:dyDescent="0.2">
      <c r="E27" s="62"/>
      <c r="O27" s="61"/>
    </row>
    <row r="28" spans="1:18" s="60" customFormat="1" hidden="1" x14ac:dyDescent="0.2">
      <c r="E28" s="62"/>
      <c r="F28" s="62"/>
      <c r="O28" s="61"/>
    </row>
    <row r="29" spans="1:18" s="60" customFormat="1" hidden="1" x14ac:dyDescent="0.2">
      <c r="O29" s="61"/>
    </row>
    <row r="30" spans="1:18" s="60" customFormat="1" hidden="1" x14ac:dyDescent="0.2">
      <c r="O30" s="61"/>
    </row>
    <row r="31" spans="1:18" s="60" customFormat="1" hidden="1" x14ac:dyDescent="0.2">
      <c r="O31" s="61"/>
    </row>
    <row r="32" spans="1:18" s="60" customFormat="1" hidden="1" x14ac:dyDescent="0.2">
      <c r="O32" s="61"/>
    </row>
    <row r="33" spans="3:15" s="60" customFormat="1" hidden="1" x14ac:dyDescent="0.2">
      <c r="O33" s="61"/>
    </row>
    <row r="34" spans="3:15" s="60" customFormat="1" x14ac:dyDescent="0.2">
      <c r="C34" s="60">
        <f>'Milestone Wells'!C37</f>
        <v>0</v>
      </c>
      <c r="E34" s="60">
        <v>0</v>
      </c>
      <c r="O34" s="61"/>
    </row>
    <row r="35" spans="3:15" s="60" customFormat="1" x14ac:dyDescent="0.2">
      <c r="C35" s="60">
        <f>C34</f>
        <v>0</v>
      </c>
      <c r="E35" s="63">
        <f>MAX(E7:L23)</f>
        <v>0</v>
      </c>
      <c r="F35" s="63"/>
      <c r="O35" s="61"/>
    </row>
    <row r="36" spans="3:15" s="60" customFormat="1" x14ac:dyDescent="0.2">
      <c r="O36" s="61"/>
    </row>
    <row r="37" spans="3:15" s="60" customFormat="1" x14ac:dyDescent="0.2">
      <c r="O37" s="61"/>
    </row>
    <row r="38" spans="3:15" s="60" customFormat="1" x14ac:dyDescent="0.2">
      <c r="O38" s="61"/>
    </row>
    <row r="39" spans="3:15" s="60" customFormat="1" x14ac:dyDescent="0.2"/>
    <row r="40" spans="3:15" s="60" customFormat="1" x14ac:dyDescent="0.2"/>
    <row r="41" spans="3:15" s="60" customFormat="1" x14ac:dyDescent="0.2"/>
    <row r="42" spans="3:15" s="60" customFormat="1" x14ac:dyDescent="0.2"/>
    <row r="43" spans="3:15" s="60" customFormat="1" x14ac:dyDescent="0.2"/>
    <row r="44" spans="3:15" s="60" customFormat="1" x14ac:dyDescent="0.2"/>
    <row r="45" spans="3:15" s="60" customFormat="1" x14ac:dyDescent="0.2"/>
    <row r="46" spans="3:15" s="60" customFormat="1" x14ac:dyDescent="0.2"/>
    <row r="47" spans="3:15" s="60" customFormat="1" x14ac:dyDescent="0.2"/>
    <row r="48" spans="3:15" s="60" customFormat="1" x14ac:dyDescent="0.2"/>
    <row r="49" s="60" customFormat="1" x14ac:dyDescent="0.2"/>
    <row r="50" s="60" customFormat="1" x14ac:dyDescent="0.2"/>
    <row r="51" s="60" customFormat="1" x14ac:dyDescent="0.2"/>
    <row r="52" s="60" customFormat="1" x14ac:dyDescent="0.2"/>
    <row r="53" s="60" customFormat="1" x14ac:dyDescent="0.2"/>
    <row r="54" s="60" customFormat="1" x14ac:dyDescent="0.2"/>
    <row r="55" s="60" customFormat="1" x14ac:dyDescent="0.2"/>
    <row r="56" s="60" customFormat="1" x14ac:dyDescent="0.2"/>
    <row r="57" s="60" customFormat="1" x14ac:dyDescent="0.2"/>
    <row r="58" s="60" customFormat="1" x14ac:dyDescent="0.2"/>
    <row r="59" s="60" customFormat="1" x14ac:dyDescent="0.2"/>
    <row r="60" s="60" customFormat="1" x14ac:dyDescent="0.2"/>
    <row r="61" s="60" customFormat="1" x14ac:dyDescent="0.2"/>
    <row r="62" s="60" customFormat="1" x14ac:dyDescent="0.2"/>
    <row r="63" s="60" customFormat="1" x14ac:dyDescent="0.2"/>
    <row r="64" s="60" customFormat="1" x14ac:dyDescent="0.2"/>
    <row r="65" s="60" customFormat="1" x14ac:dyDescent="0.2"/>
    <row r="66" s="60" customFormat="1" x14ac:dyDescent="0.2"/>
    <row r="67" s="60" customFormat="1" x14ac:dyDescent="0.2"/>
    <row r="68" s="60" customFormat="1" x14ac:dyDescent="0.2"/>
    <row r="69" s="60" customFormat="1" x14ac:dyDescent="0.2"/>
    <row r="70" s="60" customFormat="1" x14ac:dyDescent="0.2"/>
  </sheetData>
  <sheetProtection sheet="1" formatColumns="0" formatRows="0" insertColumns="0" insertRows="0"/>
  <mergeCells count="26">
    <mergeCell ref="A3:P3"/>
    <mergeCell ref="Q4:R4"/>
    <mergeCell ref="M5:N5"/>
    <mergeCell ref="O5:P5"/>
    <mergeCell ref="Q5:R5"/>
    <mergeCell ref="I4:J4"/>
    <mergeCell ref="E4:F4"/>
    <mergeCell ref="M4:N4"/>
    <mergeCell ref="O4:P4"/>
    <mergeCell ref="A4:A6"/>
    <mergeCell ref="B4:B6"/>
    <mergeCell ref="C4:C6"/>
    <mergeCell ref="K4:L4"/>
    <mergeCell ref="G5:H5"/>
    <mergeCell ref="I5:J5"/>
    <mergeCell ref="K5:L5"/>
    <mergeCell ref="E5:F5"/>
    <mergeCell ref="G4:H4"/>
    <mergeCell ref="E1:F1"/>
    <mergeCell ref="E2:F2"/>
    <mergeCell ref="G1:H1"/>
    <mergeCell ref="J1:L1"/>
    <mergeCell ref="M1:N1"/>
    <mergeCell ref="G2:H2"/>
    <mergeCell ref="J2:L2"/>
    <mergeCell ref="M2:N2"/>
  </mergeCells>
  <phoneticPr fontId="0" type="noConversion"/>
  <conditionalFormatting sqref="F8">
    <cfRule type="cellIs" dxfId="671" priority="115" stopIfTrue="1" operator="greaterThan">
      <formula>$E$8</formula>
    </cfRule>
  </conditionalFormatting>
  <conditionalFormatting sqref="F9">
    <cfRule type="cellIs" dxfId="670" priority="113" stopIfTrue="1" operator="greaterThan">
      <formula>$E$9</formula>
    </cfRule>
  </conditionalFormatting>
  <conditionalFormatting sqref="F10">
    <cfRule type="cellIs" dxfId="669" priority="112" stopIfTrue="1" operator="greaterThan">
      <formula>$E$10</formula>
    </cfRule>
  </conditionalFormatting>
  <conditionalFormatting sqref="F11">
    <cfRule type="cellIs" dxfId="668" priority="111" stopIfTrue="1" operator="greaterThan">
      <formula>$E$11</formula>
    </cfRule>
  </conditionalFormatting>
  <conditionalFormatting sqref="F12">
    <cfRule type="cellIs" dxfId="667" priority="110" stopIfTrue="1" operator="greaterThan">
      <formula>$E$12</formula>
    </cfRule>
  </conditionalFormatting>
  <conditionalFormatting sqref="F13">
    <cfRule type="cellIs" dxfId="666" priority="109" stopIfTrue="1" operator="greaterThan">
      <formula>$E$13</formula>
    </cfRule>
  </conditionalFormatting>
  <conditionalFormatting sqref="F14">
    <cfRule type="cellIs" dxfId="665" priority="108" stopIfTrue="1" operator="greaterThan">
      <formula>$E$14</formula>
    </cfRule>
  </conditionalFormatting>
  <conditionalFormatting sqref="F15">
    <cfRule type="cellIs" dxfId="664" priority="107" stopIfTrue="1" operator="greaterThan">
      <formula>$E$15</formula>
    </cfRule>
  </conditionalFormatting>
  <conditionalFormatting sqref="F16">
    <cfRule type="cellIs" dxfId="663" priority="106" stopIfTrue="1" operator="greaterThan">
      <formula>$E$16</formula>
    </cfRule>
  </conditionalFormatting>
  <conditionalFormatting sqref="F17">
    <cfRule type="cellIs" dxfId="662" priority="105" stopIfTrue="1" operator="greaterThan">
      <formula>$E$17</formula>
    </cfRule>
  </conditionalFormatting>
  <conditionalFormatting sqref="F18">
    <cfRule type="cellIs" dxfId="661" priority="104" stopIfTrue="1" operator="greaterThan">
      <formula>$E$18</formula>
    </cfRule>
  </conditionalFormatting>
  <conditionalFormatting sqref="F19">
    <cfRule type="cellIs" dxfId="660" priority="103" stopIfTrue="1" operator="greaterThan">
      <formula>$E$19</formula>
    </cfRule>
  </conditionalFormatting>
  <conditionalFormatting sqref="F20">
    <cfRule type="cellIs" dxfId="659" priority="102" stopIfTrue="1" operator="greaterThan">
      <formula>$E$20</formula>
    </cfRule>
  </conditionalFormatting>
  <conditionalFormatting sqref="F21">
    <cfRule type="cellIs" dxfId="658" priority="101" stopIfTrue="1" operator="greaterThan">
      <formula>$E$21</formula>
    </cfRule>
  </conditionalFormatting>
  <conditionalFormatting sqref="F22">
    <cfRule type="cellIs" dxfId="657" priority="100" stopIfTrue="1" operator="greaterThan">
      <formula>$E$22</formula>
    </cfRule>
  </conditionalFormatting>
  <conditionalFormatting sqref="F23">
    <cfRule type="cellIs" dxfId="656" priority="99" stopIfTrue="1" operator="greaterThan">
      <formula>$E$23</formula>
    </cfRule>
  </conditionalFormatting>
  <conditionalFormatting sqref="H8">
    <cfRule type="cellIs" dxfId="655" priority="98" stopIfTrue="1" operator="greaterThan">
      <formula>$G$8</formula>
    </cfRule>
  </conditionalFormatting>
  <conditionalFormatting sqref="H9">
    <cfRule type="cellIs" dxfId="654" priority="97" stopIfTrue="1" operator="greaterThan">
      <formula>$G$9</formula>
    </cfRule>
  </conditionalFormatting>
  <conditionalFormatting sqref="H10">
    <cfRule type="cellIs" dxfId="653" priority="96" stopIfTrue="1" operator="greaterThan">
      <formula>$G$10</formula>
    </cfRule>
  </conditionalFormatting>
  <conditionalFormatting sqref="H11">
    <cfRule type="cellIs" dxfId="652" priority="95" stopIfTrue="1" operator="greaterThan">
      <formula>$G$11</formula>
    </cfRule>
  </conditionalFormatting>
  <conditionalFormatting sqref="H12">
    <cfRule type="cellIs" dxfId="651" priority="94" stopIfTrue="1" operator="greaterThan">
      <formula>$G$12</formula>
    </cfRule>
  </conditionalFormatting>
  <conditionalFormatting sqref="H13">
    <cfRule type="cellIs" dxfId="650" priority="93" stopIfTrue="1" operator="greaterThan">
      <formula>$G$13</formula>
    </cfRule>
  </conditionalFormatting>
  <conditionalFormatting sqref="H14">
    <cfRule type="cellIs" dxfId="649" priority="92" stopIfTrue="1" operator="greaterThan">
      <formula>$G$14</formula>
    </cfRule>
  </conditionalFormatting>
  <conditionalFormatting sqref="H15">
    <cfRule type="cellIs" dxfId="648" priority="91" stopIfTrue="1" operator="greaterThan">
      <formula>$G$15</formula>
    </cfRule>
  </conditionalFormatting>
  <conditionalFormatting sqref="H16">
    <cfRule type="cellIs" dxfId="647" priority="90" stopIfTrue="1" operator="greaterThan">
      <formula>$G$16</formula>
    </cfRule>
  </conditionalFormatting>
  <conditionalFormatting sqref="H17">
    <cfRule type="cellIs" dxfId="646" priority="89" stopIfTrue="1" operator="greaterThan">
      <formula>$G$17</formula>
    </cfRule>
  </conditionalFormatting>
  <conditionalFormatting sqref="H18">
    <cfRule type="cellIs" dxfId="645" priority="88" stopIfTrue="1" operator="greaterThan">
      <formula>$G$18</formula>
    </cfRule>
  </conditionalFormatting>
  <conditionalFormatting sqref="H19">
    <cfRule type="cellIs" dxfId="644" priority="87" stopIfTrue="1" operator="greaterThan">
      <formula>$G$19</formula>
    </cfRule>
  </conditionalFormatting>
  <conditionalFormatting sqref="H20">
    <cfRule type="cellIs" dxfId="643" priority="86" stopIfTrue="1" operator="greaterThan">
      <formula>$G$20</formula>
    </cfRule>
  </conditionalFormatting>
  <conditionalFormatting sqref="H21">
    <cfRule type="cellIs" dxfId="642" priority="85" stopIfTrue="1" operator="greaterThan">
      <formula>$G$21</formula>
    </cfRule>
  </conditionalFormatting>
  <conditionalFormatting sqref="H22">
    <cfRule type="cellIs" dxfId="641" priority="84" stopIfTrue="1" operator="greaterThan">
      <formula>$G$22</formula>
    </cfRule>
  </conditionalFormatting>
  <conditionalFormatting sqref="H23">
    <cfRule type="cellIs" dxfId="640" priority="83" stopIfTrue="1" operator="greaterThan">
      <formula>$G$23</formula>
    </cfRule>
  </conditionalFormatting>
  <conditionalFormatting sqref="J8">
    <cfRule type="cellIs" dxfId="639" priority="80" stopIfTrue="1" operator="greaterThan">
      <formula>$I$8</formula>
    </cfRule>
  </conditionalFormatting>
  <conditionalFormatting sqref="J9">
    <cfRule type="cellIs" dxfId="638" priority="79" stopIfTrue="1" operator="greaterThan">
      <formula>$I$9</formula>
    </cfRule>
  </conditionalFormatting>
  <conditionalFormatting sqref="J10">
    <cfRule type="cellIs" dxfId="637" priority="78" stopIfTrue="1" operator="greaterThan">
      <formula>$I$10</formula>
    </cfRule>
  </conditionalFormatting>
  <conditionalFormatting sqref="J11">
    <cfRule type="cellIs" dxfId="636" priority="77" stopIfTrue="1" operator="greaterThan">
      <formula>$I$11</formula>
    </cfRule>
  </conditionalFormatting>
  <conditionalFormatting sqref="J12">
    <cfRule type="cellIs" dxfId="635" priority="76" stopIfTrue="1" operator="greaterThan">
      <formula>$I$12</formula>
    </cfRule>
  </conditionalFormatting>
  <conditionalFormatting sqref="J13">
    <cfRule type="cellIs" dxfId="634" priority="75" stopIfTrue="1" operator="greaterThan">
      <formula>$I$13</formula>
    </cfRule>
  </conditionalFormatting>
  <conditionalFormatting sqref="J14">
    <cfRule type="cellIs" dxfId="633" priority="74" stopIfTrue="1" operator="greaterThan">
      <formula>$I$14</formula>
    </cfRule>
  </conditionalFormatting>
  <conditionalFormatting sqref="J15">
    <cfRule type="cellIs" dxfId="632" priority="73" stopIfTrue="1" operator="greaterThan">
      <formula>$I$15</formula>
    </cfRule>
  </conditionalFormatting>
  <conditionalFormatting sqref="J16">
    <cfRule type="cellIs" dxfId="631" priority="72" stopIfTrue="1" operator="greaterThan">
      <formula>$I$16</formula>
    </cfRule>
  </conditionalFormatting>
  <conditionalFormatting sqref="J17">
    <cfRule type="cellIs" dxfId="630" priority="71" stopIfTrue="1" operator="greaterThan">
      <formula>$I$17</formula>
    </cfRule>
  </conditionalFormatting>
  <conditionalFormatting sqref="J18">
    <cfRule type="cellIs" dxfId="629" priority="70" stopIfTrue="1" operator="greaterThan">
      <formula>$I$18</formula>
    </cfRule>
  </conditionalFormatting>
  <conditionalFormatting sqref="J19">
    <cfRule type="cellIs" dxfId="628" priority="69" stopIfTrue="1" operator="greaterThan">
      <formula>$I$19</formula>
    </cfRule>
  </conditionalFormatting>
  <conditionalFormatting sqref="J20">
    <cfRule type="cellIs" dxfId="627" priority="68" stopIfTrue="1" operator="greaterThan">
      <formula>$I$20</formula>
    </cfRule>
  </conditionalFormatting>
  <conditionalFormatting sqref="J21">
    <cfRule type="cellIs" dxfId="626" priority="67" stopIfTrue="1" operator="greaterThan">
      <formula>$I$21</formula>
    </cfRule>
  </conditionalFormatting>
  <conditionalFormatting sqref="J22">
    <cfRule type="cellIs" dxfId="625" priority="66" stopIfTrue="1" operator="greaterThan">
      <formula>$I$22</formula>
    </cfRule>
  </conditionalFormatting>
  <conditionalFormatting sqref="J23">
    <cfRule type="cellIs" dxfId="624" priority="65" stopIfTrue="1" operator="greaterThan">
      <formula>$I$23</formula>
    </cfRule>
  </conditionalFormatting>
  <conditionalFormatting sqref="L8">
    <cfRule type="cellIs" dxfId="623" priority="64" stopIfTrue="1" operator="greaterThan">
      <formula>$K$8</formula>
    </cfRule>
  </conditionalFormatting>
  <conditionalFormatting sqref="L9">
    <cfRule type="cellIs" dxfId="622" priority="63" stopIfTrue="1" operator="greaterThan">
      <formula>$K$9</formula>
    </cfRule>
  </conditionalFormatting>
  <conditionalFormatting sqref="L10">
    <cfRule type="cellIs" dxfId="621" priority="62" stopIfTrue="1" operator="greaterThan">
      <formula>$K$10</formula>
    </cfRule>
  </conditionalFormatting>
  <conditionalFormatting sqref="L11">
    <cfRule type="cellIs" dxfId="620" priority="61" stopIfTrue="1" operator="greaterThan">
      <formula>$K$11</formula>
    </cfRule>
  </conditionalFormatting>
  <conditionalFormatting sqref="L12">
    <cfRule type="cellIs" dxfId="619" priority="60" stopIfTrue="1" operator="greaterThan">
      <formula>$K$12</formula>
    </cfRule>
  </conditionalFormatting>
  <conditionalFormatting sqref="L13">
    <cfRule type="cellIs" dxfId="618" priority="59" stopIfTrue="1" operator="greaterThan">
      <formula>$K$13</formula>
    </cfRule>
  </conditionalFormatting>
  <conditionalFormatting sqref="L14">
    <cfRule type="cellIs" dxfId="617" priority="58" stopIfTrue="1" operator="greaterThan">
      <formula>$K$14</formula>
    </cfRule>
  </conditionalFormatting>
  <conditionalFormatting sqref="L15">
    <cfRule type="cellIs" dxfId="616" priority="57" stopIfTrue="1" operator="greaterThan">
      <formula>$K$15</formula>
    </cfRule>
  </conditionalFormatting>
  <conditionalFormatting sqref="L16">
    <cfRule type="cellIs" dxfId="615" priority="56" stopIfTrue="1" operator="greaterThan">
      <formula>$K$16</formula>
    </cfRule>
  </conditionalFormatting>
  <conditionalFormatting sqref="L17">
    <cfRule type="cellIs" dxfId="614" priority="55" stopIfTrue="1" operator="greaterThan">
      <formula>$K$17</formula>
    </cfRule>
  </conditionalFormatting>
  <conditionalFormatting sqref="L18">
    <cfRule type="cellIs" dxfId="613" priority="54" stopIfTrue="1" operator="greaterThan">
      <formula>$K$18</formula>
    </cfRule>
  </conditionalFormatting>
  <conditionalFormatting sqref="L19">
    <cfRule type="cellIs" dxfId="612" priority="53" stopIfTrue="1" operator="greaterThan">
      <formula>$K$19</formula>
    </cfRule>
  </conditionalFormatting>
  <conditionalFormatting sqref="L20">
    <cfRule type="cellIs" dxfId="611" priority="52" stopIfTrue="1" operator="greaterThan">
      <formula>$K$20</formula>
    </cfRule>
  </conditionalFormatting>
  <conditionalFormatting sqref="L21">
    <cfRule type="cellIs" dxfId="610" priority="51" stopIfTrue="1" operator="greaterThan">
      <formula>$K$21</formula>
    </cfRule>
  </conditionalFormatting>
  <conditionalFormatting sqref="L22">
    <cfRule type="cellIs" dxfId="609" priority="50" stopIfTrue="1" operator="greaterThan">
      <formula>$K$22</formula>
    </cfRule>
  </conditionalFormatting>
  <conditionalFormatting sqref="L23">
    <cfRule type="cellIs" dxfId="608" priority="49" stopIfTrue="1" operator="greaterThan">
      <formula>$K$23</formula>
    </cfRule>
  </conditionalFormatting>
  <conditionalFormatting sqref="N8">
    <cfRule type="cellIs" dxfId="607" priority="48" stopIfTrue="1" operator="greaterThan">
      <formula>$M$8</formula>
    </cfRule>
  </conditionalFormatting>
  <conditionalFormatting sqref="N9">
    <cfRule type="cellIs" dxfId="606" priority="47" stopIfTrue="1" operator="greaterThan">
      <formula>$M$9</formula>
    </cfRule>
  </conditionalFormatting>
  <conditionalFormatting sqref="N10">
    <cfRule type="cellIs" dxfId="605" priority="46" stopIfTrue="1" operator="greaterThan">
      <formula>$M$10</formula>
    </cfRule>
  </conditionalFormatting>
  <conditionalFormatting sqref="N11">
    <cfRule type="cellIs" dxfId="604" priority="45" stopIfTrue="1" operator="greaterThan">
      <formula>$M$11</formula>
    </cfRule>
  </conditionalFormatting>
  <conditionalFormatting sqref="N12">
    <cfRule type="cellIs" dxfId="603" priority="44" stopIfTrue="1" operator="greaterThan">
      <formula>$M$12</formula>
    </cfRule>
  </conditionalFormatting>
  <conditionalFormatting sqref="N13">
    <cfRule type="cellIs" dxfId="602" priority="43" stopIfTrue="1" operator="greaterThan">
      <formula>$M$13</formula>
    </cfRule>
  </conditionalFormatting>
  <conditionalFormatting sqref="N14">
    <cfRule type="cellIs" dxfId="601" priority="42" stopIfTrue="1" operator="greaterThan">
      <formula>$M$14</formula>
    </cfRule>
  </conditionalFormatting>
  <conditionalFormatting sqref="N15">
    <cfRule type="cellIs" dxfId="600" priority="41" stopIfTrue="1" operator="greaterThan">
      <formula>$M$15</formula>
    </cfRule>
  </conditionalFormatting>
  <conditionalFormatting sqref="N16">
    <cfRule type="cellIs" dxfId="599" priority="40" stopIfTrue="1" operator="greaterThan">
      <formula>$M$16</formula>
    </cfRule>
  </conditionalFormatting>
  <conditionalFormatting sqref="N17">
    <cfRule type="cellIs" dxfId="598" priority="39" stopIfTrue="1" operator="greaterThan">
      <formula>$M$17</formula>
    </cfRule>
  </conditionalFormatting>
  <conditionalFormatting sqref="N18">
    <cfRule type="cellIs" dxfId="597" priority="38" stopIfTrue="1" operator="greaterThan">
      <formula>$M$18</formula>
    </cfRule>
  </conditionalFormatting>
  <conditionalFormatting sqref="N19">
    <cfRule type="cellIs" dxfId="596" priority="37" stopIfTrue="1" operator="greaterThan">
      <formula>$M$19</formula>
    </cfRule>
  </conditionalFormatting>
  <conditionalFormatting sqref="N20">
    <cfRule type="cellIs" dxfId="595" priority="36" stopIfTrue="1" operator="greaterThan">
      <formula>$M$20</formula>
    </cfRule>
  </conditionalFormatting>
  <conditionalFormatting sqref="N21">
    <cfRule type="cellIs" dxfId="594" priority="35" stopIfTrue="1" operator="greaterThan">
      <formula>$M$21</formula>
    </cfRule>
  </conditionalFormatting>
  <conditionalFormatting sqref="N22">
    <cfRule type="cellIs" dxfId="593" priority="34" stopIfTrue="1" operator="greaterThan">
      <formula>$M$22</formula>
    </cfRule>
  </conditionalFormatting>
  <conditionalFormatting sqref="N23">
    <cfRule type="cellIs" dxfId="592" priority="33" stopIfTrue="1" operator="greaterThan">
      <formula>$M$23</formula>
    </cfRule>
  </conditionalFormatting>
  <conditionalFormatting sqref="P8">
    <cfRule type="cellIs" dxfId="591" priority="32" stopIfTrue="1" operator="greaterThan">
      <formula>$O$8</formula>
    </cfRule>
  </conditionalFormatting>
  <conditionalFormatting sqref="P9">
    <cfRule type="cellIs" dxfId="590" priority="31" stopIfTrue="1" operator="greaterThan">
      <formula>$O$9</formula>
    </cfRule>
  </conditionalFormatting>
  <conditionalFormatting sqref="P10">
    <cfRule type="cellIs" dxfId="589" priority="30" stopIfTrue="1" operator="greaterThan">
      <formula>$O$10</formula>
    </cfRule>
  </conditionalFormatting>
  <conditionalFormatting sqref="P11">
    <cfRule type="cellIs" dxfId="588" priority="29" stopIfTrue="1" operator="greaterThan">
      <formula>$O$11</formula>
    </cfRule>
  </conditionalFormatting>
  <conditionalFormatting sqref="P12">
    <cfRule type="cellIs" dxfId="587" priority="28" stopIfTrue="1" operator="greaterThan">
      <formula>$O$12</formula>
    </cfRule>
  </conditionalFormatting>
  <conditionalFormatting sqref="P13">
    <cfRule type="cellIs" dxfId="586" priority="27" stopIfTrue="1" operator="greaterThan">
      <formula>$O$13</formula>
    </cfRule>
  </conditionalFormatting>
  <conditionalFormatting sqref="P14">
    <cfRule type="cellIs" dxfId="585" priority="26" stopIfTrue="1" operator="greaterThan">
      <formula>$O$14</formula>
    </cfRule>
  </conditionalFormatting>
  <conditionalFormatting sqref="P15">
    <cfRule type="cellIs" dxfId="584" priority="25" stopIfTrue="1" operator="greaterThan">
      <formula>$O$15</formula>
    </cfRule>
  </conditionalFormatting>
  <conditionalFormatting sqref="P16">
    <cfRule type="cellIs" dxfId="583" priority="24" stopIfTrue="1" operator="greaterThan">
      <formula>$O$16</formula>
    </cfRule>
  </conditionalFormatting>
  <conditionalFormatting sqref="P17">
    <cfRule type="cellIs" dxfId="582" priority="23" stopIfTrue="1" operator="greaterThan">
      <formula>$O$17</formula>
    </cfRule>
  </conditionalFormatting>
  <conditionalFormatting sqref="P18">
    <cfRule type="cellIs" dxfId="581" priority="22" stopIfTrue="1" operator="greaterThan">
      <formula>$O$18</formula>
    </cfRule>
  </conditionalFormatting>
  <conditionalFormatting sqref="P19">
    <cfRule type="cellIs" dxfId="580" priority="21" stopIfTrue="1" operator="greaterThan">
      <formula>$O$19</formula>
    </cfRule>
  </conditionalFormatting>
  <conditionalFormatting sqref="P20">
    <cfRule type="cellIs" dxfId="579" priority="20" stopIfTrue="1" operator="greaterThan">
      <formula>$O$20</formula>
    </cfRule>
  </conditionalFormatting>
  <conditionalFormatting sqref="P21">
    <cfRule type="cellIs" dxfId="578" priority="19" stopIfTrue="1" operator="greaterThan">
      <formula>$O$21</formula>
    </cfRule>
  </conditionalFormatting>
  <conditionalFormatting sqref="P22">
    <cfRule type="cellIs" dxfId="577" priority="18" stopIfTrue="1" operator="greaterThan">
      <formula>$O$22</formula>
    </cfRule>
  </conditionalFormatting>
  <conditionalFormatting sqref="P23">
    <cfRule type="cellIs" dxfId="576" priority="17" stopIfTrue="1" operator="greaterThan">
      <formula>$O$23</formula>
    </cfRule>
  </conditionalFormatting>
  <conditionalFormatting sqref="R8">
    <cfRule type="cellIs" dxfId="575" priority="16" stopIfTrue="1" operator="greaterThan">
      <formula>$Q$8</formula>
    </cfRule>
  </conditionalFormatting>
  <conditionalFormatting sqref="R9">
    <cfRule type="cellIs" dxfId="574" priority="15" stopIfTrue="1" operator="greaterThan">
      <formula>$Q$9</formula>
    </cfRule>
  </conditionalFormatting>
  <conditionalFormatting sqref="R10">
    <cfRule type="cellIs" dxfId="573" priority="14" stopIfTrue="1" operator="greaterThan">
      <formula>$Q$10</formula>
    </cfRule>
  </conditionalFormatting>
  <conditionalFormatting sqref="R11">
    <cfRule type="cellIs" dxfId="572" priority="13" stopIfTrue="1" operator="greaterThan">
      <formula>$Q$11</formula>
    </cfRule>
  </conditionalFormatting>
  <conditionalFormatting sqref="R12">
    <cfRule type="cellIs" dxfId="571" priority="12" stopIfTrue="1" operator="greaterThan">
      <formula>$Q$12</formula>
    </cfRule>
  </conditionalFormatting>
  <conditionalFormatting sqref="R13">
    <cfRule type="cellIs" dxfId="570" priority="11" stopIfTrue="1" operator="greaterThan">
      <formula>$Q$13</formula>
    </cfRule>
  </conditionalFormatting>
  <conditionalFormatting sqref="R14">
    <cfRule type="cellIs" dxfId="569" priority="10" stopIfTrue="1" operator="greaterThan">
      <formula>$Q$14</formula>
    </cfRule>
  </conditionalFormatting>
  <conditionalFormatting sqref="R15">
    <cfRule type="cellIs" dxfId="568" priority="9" stopIfTrue="1" operator="greaterThan">
      <formula>$Q$15</formula>
    </cfRule>
  </conditionalFormatting>
  <conditionalFormatting sqref="R16">
    <cfRule type="cellIs" dxfId="567" priority="8" stopIfTrue="1" operator="greaterThan">
      <formula>$Q$16</formula>
    </cfRule>
  </conditionalFormatting>
  <conditionalFormatting sqref="R17">
    <cfRule type="cellIs" dxfId="566" priority="7" stopIfTrue="1" operator="greaterThan">
      <formula>$Q$17</formula>
    </cfRule>
  </conditionalFormatting>
  <conditionalFormatting sqref="R18">
    <cfRule type="cellIs" dxfId="565" priority="6" stopIfTrue="1" operator="greaterThan">
      <formula>$Q$18</formula>
    </cfRule>
  </conditionalFormatting>
  <conditionalFormatting sqref="R19">
    <cfRule type="cellIs" dxfId="564" priority="5" stopIfTrue="1" operator="greaterThan">
      <formula>$Q$19</formula>
    </cfRule>
  </conditionalFormatting>
  <conditionalFormatting sqref="R20">
    <cfRule type="cellIs" dxfId="563" priority="4" stopIfTrue="1" operator="greaterThan">
      <formula>$Q$20</formula>
    </cfRule>
  </conditionalFormatting>
  <conditionalFormatting sqref="R21">
    <cfRule type="cellIs" dxfId="562" priority="3" stopIfTrue="1" operator="greaterThan">
      <formula>$Q$21</formula>
    </cfRule>
  </conditionalFormatting>
  <conditionalFormatting sqref="R22">
    <cfRule type="cellIs" dxfId="561" priority="2" stopIfTrue="1" operator="greaterThan">
      <formula>$Q$22</formula>
    </cfRule>
  </conditionalFormatting>
  <conditionalFormatting sqref="R23">
    <cfRule type="cellIs" dxfId="560" priority="1" stopIfTrue="1" operator="greaterThan">
      <formula>$Q$23</formula>
    </cfRule>
  </conditionalFormatting>
  <printOptions horizontalCentered="1"/>
  <pageMargins left="0.75" right="0.75" top="0.5" bottom="0.46" header="0.25" footer="0.25"/>
  <pageSetup scale="75" orientation="landscape" r:id="rId1"/>
  <headerFooter alignWithMargins="0"/>
  <ignoredErrors>
    <ignoredError sqref="F7 H7 J7 N7 P7 R7 L7" unlockedFormula="1"/>
    <ignoredError sqref="G7 I7 K7 M7 O7 Q7" formula="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0"/>
  <sheetViews>
    <sheetView topLeftCell="A15" zoomScaleNormal="100" zoomScaleSheetLayoutView="100" workbookViewId="0">
      <selection activeCell="B8" sqref="B8:B11"/>
    </sheetView>
  </sheetViews>
  <sheetFormatPr defaultColWidth="8.85546875" defaultRowHeight="12.75" x14ac:dyDescent="0.2"/>
  <cols>
    <col min="1" max="1" width="12.42578125" style="39" customWidth="1"/>
    <col min="2" max="3" width="10" style="39" customWidth="1"/>
    <col min="4" max="4" width="10" style="39" hidden="1" customWidth="1"/>
    <col min="5" max="12" width="9.42578125" style="39" customWidth="1"/>
    <col min="13" max="16384" width="8.85546875" style="39"/>
  </cols>
  <sheetData>
    <row r="1" spans="1:18" ht="21" customHeight="1" thickBot="1" x14ac:dyDescent="0.3">
      <c r="A1" s="35" t="s">
        <v>14</v>
      </c>
      <c r="B1" s="36"/>
      <c r="C1" s="64">
        <f>'Milestone Wells'!B9</f>
        <v>0</v>
      </c>
      <c r="D1" s="37"/>
      <c r="E1" s="181" t="s">
        <v>47</v>
      </c>
      <c r="F1" s="182"/>
      <c r="G1" s="185">
        <f>'Milestone Wells'!B2</f>
        <v>0</v>
      </c>
      <c r="H1" s="186"/>
      <c r="I1" s="38"/>
      <c r="J1" s="181" t="s">
        <v>50</v>
      </c>
      <c r="K1" s="182"/>
      <c r="L1" s="182"/>
      <c r="M1" s="187">
        <f>'Milestone Wells'!H2</f>
        <v>0</v>
      </c>
      <c r="N1" s="188"/>
    </row>
    <row r="2" spans="1:18" ht="18.75" thickBot="1" x14ac:dyDescent="0.3">
      <c r="A2" s="40"/>
      <c r="B2" s="41"/>
      <c r="C2" s="42"/>
      <c r="D2" s="42"/>
      <c r="E2" s="183" t="s">
        <v>48</v>
      </c>
      <c r="F2" s="184"/>
      <c r="G2" s="189">
        <f>'Milestone Wells'!B3</f>
        <v>0</v>
      </c>
      <c r="H2" s="190"/>
      <c r="I2" s="38"/>
      <c r="J2" s="183" t="s">
        <v>51</v>
      </c>
      <c r="K2" s="184"/>
      <c r="L2" s="184"/>
      <c r="M2" s="191">
        <f>'Milestone Wells'!H3</f>
        <v>0</v>
      </c>
      <c r="N2" s="192"/>
    </row>
    <row r="3" spans="1:18" ht="18" customHeight="1" thickBot="1" x14ac:dyDescent="0.3">
      <c r="A3" s="202" t="s">
        <v>20</v>
      </c>
      <c r="B3" s="203"/>
      <c r="C3" s="203"/>
      <c r="D3" s="204"/>
      <c r="E3" s="203"/>
      <c r="F3" s="203"/>
      <c r="G3" s="203"/>
      <c r="H3" s="203"/>
      <c r="I3" s="203"/>
      <c r="J3" s="203"/>
      <c r="K3" s="203"/>
      <c r="L3" s="203"/>
      <c r="M3" s="203"/>
      <c r="N3" s="203"/>
      <c r="O3" s="203"/>
      <c r="P3" s="203"/>
      <c r="Q3" s="43"/>
      <c r="R3" s="44"/>
    </row>
    <row r="4" spans="1:18" ht="15.75" x14ac:dyDescent="0.25">
      <c r="A4" s="208" t="s">
        <v>16</v>
      </c>
      <c r="B4" s="193" t="s">
        <v>17</v>
      </c>
      <c r="C4" s="196" t="s">
        <v>25</v>
      </c>
      <c r="D4" s="45"/>
      <c r="E4" s="207" t="s">
        <v>21</v>
      </c>
      <c r="F4" s="199"/>
      <c r="G4" s="199" t="s">
        <v>23</v>
      </c>
      <c r="H4" s="199"/>
      <c r="I4" s="199" t="s">
        <v>22</v>
      </c>
      <c r="J4" s="199"/>
      <c r="K4" s="199" t="s">
        <v>24</v>
      </c>
      <c r="L4" s="199"/>
      <c r="M4" s="199" t="s">
        <v>26</v>
      </c>
      <c r="N4" s="199"/>
      <c r="O4" s="199" t="s">
        <v>27</v>
      </c>
      <c r="P4" s="199"/>
      <c r="Q4" s="199" t="s">
        <v>29</v>
      </c>
      <c r="R4" s="205"/>
    </row>
    <row r="5" spans="1:18" ht="22.5" customHeight="1" x14ac:dyDescent="0.2">
      <c r="A5" s="209"/>
      <c r="B5" s="194"/>
      <c r="C5" s="197"/>
      <c r="D5" s="45"/>
      <c r="E5" s="201" t="s">
        <v>7</v>
      </c>
      <c r="F5" s="200"/>
      <c r="G5" s="200" t="s">
        <v>52</v>
      </c>
      <c r="H5" s="200"/>
      <c r="I5" s="200" t="s">
        <v>28</v>
      </c>
      <c r="J5" s="200"/>
      <c r="K5" s="200" t="s">
        <v>12</v>
      </c>
      <c r="L5" s="200"/>
      <c r="M5" s="200" t="s">
        <v>4</v>
      </c>
      <c r="N5" s="200"/>
      <c r="O5" s="200" t="s">
        <v>30</v>
      </c>
      <c r="P5" s="200"/>
      <c r="Q5" s="200" t="s">
        <v>31</v>
      </c>
      <c r="R5" s="206"/>
    </row>
    <row r="6" spans="1:18" ht="24" customHeight="1" thickBot="1" x14ac:dyDescent="0.25">
      <c r="A6" s="210"/>
      <c r="B6" s="195"/>
      <c r="C6" s="198"/>
      <c r="D6" s="46"/>
      <c r="E6" s="47" t="s">
        <v>19</v>
      </c>
      <c r="F6" s="48" t="s">
        <v>18</v>
      </c>
      <c r="G6" s="48" t="s">
        <v>19</v>
      </c>
      <c r="H6" s="48" t="s">
        <v>18</v>
      </c>
      <c r="I6" s="48" t="s">
        <v>19</v>
      </c>
      <c r="J6" s="48" t="s">
        <v>18</v>
      </c>
      <c r="K6" s="48" t="s">
        <v>19</v>
      </c>
      <c r="L6" s="49" t="s">
        <v>18</v>
      </c>
      <c r="M6" s="48" t="s">
        <v>19</v>
      </c>
      <c r="N6" s="49" t="s">
        <v>18</v>
      </c>
      <c r="O6" s="48" t="s">
        <v>19</v>
      </c>
      <c r="P6" s="49" t="s">
        <v>18</v>
      </c>
      <c r="Q6" s="48" t="s">
        <v>19</v>
      </c>
      <c r="R6" s="50" t="s">
        <v>18</v>
      </c>
    </row>
    <row r="7" spans="1:18" x14ac:dyDescent="0.2">
      <c r="A7" s="65">
        <v>0</v>
      </c>
      <c r="B7" s="68">
        <f>'Milestone Wells'!H2</f>
        <v>0</v>
      </c>
      <c r="C7" s="69">
        <v>0</v>
      </c>
      <c r="D7" s="70">
        <f>IF(C7="",A7,C7)</f>
        <v>0</v>
      </c>
      <c r="E7" s="34" t="str">
        <f>IF('Milestone Wells'!C9="","NA",'Milestone Wells'!C9)</f>
        <v>NA</v>
      </c>
      <c r="F7" s="102" t="str">
        <f>E7</f>
        <v>NA</v>
      </c>
      <c r="G7" s="32">
        <f>IF('Milestone Wells'!G9="","NA",'Milestone Wells'!G9)</f>
        <v>0</v>
      </c>
      <c r="H7" s="102">
        <f>G7</f>
        <v>0</v>
      </c>
      <c r="I7" s="32">
        <f>IF('Milestone Wells'!K9="","NA",'Milestone Wells'!K9)</f>
        <v>0</v>
      </c>
      <c r="J7" s="102">
        <f>I7</f>
        <v>0</v>
      </c>
      <c r="K7" s="32" t="str">
        <f>IF('Milestone Wells'!L9="","NA",'Milestone Wells'!L9)</f>
        <v>NA</v>
      </c>
      <c r="L7" s="102" t="str">
        <f>K7</f>
        <v>NA</v>
      </c>
      <c r="M7" s="71" t="str">
        <f>IF('Milestone Wells'!M9="","NA",'Milestone Wells'!M9)</f>
        <v>NA</v>
      </c>
      <c r="N7" s="102" t="str">
        <f>M7</f>
        <v>NA</v>
      </c>
      <c r="O7" s="71" t="str">
        <f>IF('Milestone Wells'!N9="","NA",'Milestone Wells'!N9)</f>
        <v>NA</v>
      </c>
      <c r="P7" s="102" t="str">
        <f>O7</f>
        <v>NA</v>
      </c>
      <c r="Q7" s="71" t="str">
        <f>IF('Milestone Wells'!O9="","NA",'Milestone Wells'!O9)</f>
        <v>NA</v>
      </c>
      <c r="R7" s="105" t="str">
        <f>Q7</f>
        <v>NA</v>
      </c>
    </row>
    <row r="8" spans="1:18" x14ac:dyDescent="0.2">
      <c r="A8" s="66">
        <v>0.25</v>
      </c>
      <c r="B8" s="92"/>
      <c r="C8" s="75" t="str">
        <f>IF(B8="","",(B8-$M$2)/365)</f>
        <v/>
      </c>
      <c r="D8" s="51">
        <f t="shared" ref="D8:D23" si="0">IF(C8="",A8,C8)</f>
        <v>0.25</v>
      </c>
      <c r="E8" s="73" t="str">
        <f>IF(E$7="NA","",IF(F$7&lt;E$24,"",IF($A8='Milestone Wells'!$C$37,E$24,IF(E7=E$24,E$24,IF(E$7&lt;E$24,"",E$7-(E$7-E$24)*($D8/'Milestone Wells'!$C$37))))))</f>
        <v/>
      </c>
      <c r="F8" s="103"/>
      <c r="G8" s="1" t="str">
        <f>IF(G$7="NA","",IF(H$7&lt;G$24,"",IF($A8='Milestone Wells'!$C$37,G$24,IF(G7=G$24,G$24,IF(G$7&lt;G$24,"",G$7-(G$7-G$24)*($D8/'Milestone Wells'!$C$37))))))</f>
        <v/>
      </c>
      <c r="H8" s="103"/>
      <c r="I8" s="1" t="str">
        <f>IF(I$7="NA","",IF(J$7&lt;I$24,"",IF($A8='Milestone Wells'!$C$37,I$24,IF(I7=I$24,I$24,IF(I$7&lt;I$24,"",I$7-(I$7-I$24)*($D8/'Milestone Wells'!$C$37))))))</f>
        <v/>
      </c>
      <c r="J8" s="103"/>
      <c r="K8" s="1" t="str">
        <f>IF(K$7="NA","",IF(L$7&lt;K$24,"",IF($A8='Milestone Wells'!$C$37,K$24,IF(K7=K$24,K$24,IF(K$7&lt;K$24,"",K$7-(K$7-K$24)*($D8/'Milestone Wells'!$C$37))))))</f>
        <v/>
      </c>
      <c r="L8" s="103"/>
      <c r="M8" s="1" t="str">
        <f>IF(M$7="NA","",IF(N$7&lt;M$24,"",IF($A8='Milestone Wells'!$C$37,M$24,IF(M7=M$24,M$24,IF(M$7&lt;M$24,"",M$7-(M$7-M$24)*($D8/'Milestone Wells'!$C$37))))))</f>
        <v/>
      </c>
      <c r="N8" s="103"/>
      <c r="O8" s="1" t="str">
        <f>IF(O$7="NA","",IF(P$7&lt;O$24,"",IF($A8='Milestone Wells'!$C$37,O$24,IF(O7=O$24,O$24,IF(O$7&lt;O$24,"",O$7-(O$7-O$24)*($D8/'Milestone Wells'!$C$37))))))</f>
        <v/>
      </c>
      <c r="P8" s="103"/>
      <c r="Q8" s="1" t="str">
        <f>IF(Q$7="NA","",IF(R$7&lt;Q$24,"",IF($A8='Milestone Wells'!$C$37,Q$24,IF(Q7=Q$24,Q$24,IF(Q$7&lt;Q$24,"",Q$7-(Q$7-Q$24)*($D8/'Milestone Wells'!$C$37))))))</f>
        <v/>
      </c>
      <c r="R8" s="106"/>
    </row>
    <row r="9" spans="1:18" x14ac:dyDescent="0.2">
      <c r="A9" s="66">
        <v>0.5</v>
      </c>
      <c r="B9" s="92"/>
      <c r="C9" s="75" t="str">
        <f t="shared" ref="C9:C23" si="1">IF(B9="","",(B9-$M$2)/365)</f>
        <v/>
      </c>
      <c r="D9" s="51">
        <f t="shared" si="0"/>
        <v>0.5</v>
      </c>
      <c r="E9" s="73" t="str">
        <f>IF(E$7="NA","",IF(F$7&lt;E$24,"",IF($A9='Milestone Wells'!$C$37,E$24,IF(E8=E$24,E$24,IF(E$7&lt;E$24,"",E$7-(E$7-E$24)*($D9/'Milestone Wells'!$C$37))))))</f>
        <v/>
      </c>
      <c r="F9" s="103"/>
      <c r="G9" s="1" t="str">
        <f>IF(G$7="NA","",IF(H$7&lt;G$24,"",IF($A9='Milestone Wells'!$C$37,G$24,IF(G8=G$24,G$24,IF(G$7&lt;G$24,"",G$7-(G$7-G$24)*($D9/'Milestone Wells'!$C$37))))))</f>
        <v/>
      </c>
      <c r="H9" s="103"/>
      <c r="I9" s="1" t="str">
        <f>IF(I$7="NA","",IF(J$7&lt;I$24,"",IF($A9='Milestone Wells'!$C$37,I$24,IF(I8=I$24,I$24,IF(I$7&lt;I$24,"",I$7-(I$7-I$24)*($D9/'Milestone Wells'!$C$37))))))</f>
        <v/>
      </c>
      <c r="J9" s="103"/>
      <c r="K9" s="1" t="str">
        <f>IF(K$7="NA","",IF(L$7&lt;K$24,"",IF($A9='Milestone Wells'!$C$37,K$24,IF(K8=K$24,K$24,IF(K$7&lt;K$24,"",K$7-(K$7-K$24)*($D9/'Milestone Wells'!$C$37))))))</f>
        <v/>
      </c>
      <c r="L9" s="103"/>
      <c r="M9" s="1" t="str">
        <f>IF(M$7="NA","",IF(N$7&lt;M$24,"",IF($A9='Milestone Wells'!$C$37,M$24,IF(M8=M$24,M$24,IF(M$7&lt;M$24,"",M$7-(M$7-M$24)*($D9/'Milestone Wells'!$C$37))))))</f>
        <v/>
      </c>
      <c r="N9" s="103"/>
      <c r="O9" s="1" t="str">
        <f>IF(O$7="NA","",IF(P$7&lt;O$24,"",IF($A9='Milestone Wells'!$C$37,O$24,IF(O8=O$24,O$24,IF(O$7&lt;O$24,"",O$7-(O$7-O$24)*($D9/'Milestone Wells'!$C$37))))))</f>
        <v/>
      </c>
      <c r="P9" s="103"/>
      <c r="Q9" s="1" t="str">
        <f>IF(Q$7="NA","",IF(R$7&lt;Q$24,"",IF($A9='Milestone Wells'!$C$37,Q$24,IF(Q8=Q$24,Q$24,IF(Q$7&lt;Q$24,"",Q$7-(Q$7-Q$24)*($D9/'Milestone Wells'!$C$37))))))</f>
        <v/>
      </c>
      <c r="R9" s="106"/>
    </row>
    <row r="10" spans="1:18" x14ac:dyDescent="0.2">
      <c r="A10" s="66">
        <v>0.75</v>
      </c>
      <c r="B10" s="92"/>
      <c r="C10" s="75" t="str">
        <f t="shared" si="1"/>
        <v/>
      </c>
      <c r="D10" s="51">
        <f t="shared" si="0"/>
        <v>0.75</v>
      </c>
      <c r="E10" s="73" t="str">
        <f>IF(E$7="NA","",IF(F$7&lt;E$24,"",IF($A10='Milestone Wells'!$C$37,E$24,IF(E9=E$24,E$24,IF(E$7&lt;E$24,"",E$7-(E$7-E$24)*($D10/'Milestone Wells'!$C$37))))))</f>
        <v/>
      </c>
      <c r="F10" s="103"/>
      <c r="G10" s="1" t="str">
        <f>IF(G$7="NA","",IF(H$7&lt;G$24,"",IF($A10='Milestone Wells'!$C$37,G$24,IF(G9=G$24,G$24,IF(G$7&lt;G$24,"",G$7-(G$7-G$24)*($D10/'Milestone Wells'!$C$37))))))</f>
        <v/>
      </c>
      <c r="H10" s="103"/>
      <c r="I10" s="1" t="str">
        <f>IF(I$7="NA","",IF(J$7&lt;I$24,"",IF($A10='Milestone Wells'!$C$37,I$24,IF(I9=I$24,I$24,IF(I$7&lt;I$24,"",I$7-(I$7-I$24)*($D10/'Milestone Wells'!$C$37))))))</f>
        <v/>
      </c>
      <c r="J10" s="103"/>
      <c r="K10" s="1" t="str">
        <f>IF(K$7="NA","",IF(L$7&lt;K$24,"",IF($A10='Milestone Wells'!$C$37,K$24,IF(K9=K$24,K$24,IF(K$7&lt;K$24,"",K$7-(K$7-K$24)*($D10/'Milestone Wells'!$C$37))))))</f>
        <v/>
      </c>
      <c r="L10" s="103"/>
      <c r="M10" s="1" t="str">
        <f>IF(M$7="NA","",IF(N$7&lt;M$24,"",IF($A10='Milestone Wells'!$C$37,M$24,IF(M9=M$24,M$24,IF(M$7&lt;M$24,"",M$7-(M$7-M$24)*($D10/'Milestone Wells'!$C$37))))))</f>
        <v/>
      </c>
      <c r="N10" s="103"/>
      <c r="O10" s="1" t="str">
        <f>IF(O$7="NA","",IF(P$7&lt;O$24,"",IF($A10='Milestone Wells'!$C$37,O$24,IF(O9=O$24,O$24,IF(O$7&lt;O$24,"",O$7-(O$7-O$24)*($D10/'Milestone Wells'!$C$37))))))</f>
        <v/>
      </c>
      <c r="P10" s="103"/>
      <c r="Q10" s="1" t="str">
        <f>IF(Q$7="NA","",IF(R$7&lt;Q$24,"",IF($A10='Milestone Wells'!$C$37,Q$24,IF(Q9=Q$24,Q$24,IF(Q$7&lt;Q$24,"",Q$7-(Q$7-Q$24)*($D10/'Milestone Wells'!$C$37))))))</f>
        <v/>
      </c>
      <c r="R10" s="106"/>
    </row>
    <row r="11" spans="1:18" x14ac:dyDescent="0.2">
      <c r="A11" s="66">
        <v>1</v>
      </c>
      <c r="B11" s="92"/>
      <c r="C11" s="75" t="str">
        <f t="shared" si="1"/>
        <v/>
      </c>
      <c r="D11" s="51">
        <f t="shared" si="0"/>
        <v>1</v>
      </c>
      <c r="E11" s="73" t="str">
        <f>IF(E$7="NA","",IF(F$7&lt;E$24,"",IF($A11='Milestone Wells'!$C$37,E$24,IF(E10=E$24,E$24,IF(E$7&lt;E$24,"",E$7-(E$7-E$24)*($D11/'Milestone Wells'!$C$37))))))</f>
        <v/>
      </c>
      <c r="F11" s="103"/>
      <c r="G11" s="1" t="str">
        <f>IF(G$7="NA","",IF(H$7&lt;G$24,"",IF($A11='Milestone Wells'!$C$37,G$24,IF(G10=G$24,G$24,IF(G$7&lt;G$24,"",G$7-(G$7-G$24)*($D11/'Milestone Wells'!$C$37))))))</f>
        <v/>
      </c>
      <c r="H11" s="103"/>
      <c r="I11" s="1" t="str">
        <f>IF(I$7="NA","",IF(J$7&lt;I$24,"",IF($A11='Milestone Wells'!$C$37,I$24,IF(I10=I$24,I$24,IF(I$7&lt;I$24,"",I$7-(I$7-I$24)*($D11/'Milestone Wells'!$C$37))))))</f>
        <v/>
      </c>
      <c r="J11" s="103"/>
      <c r="K11" s="1" t="str">
        <f>IF(K$7="NA","",IF(L$7&lt;K$24,"",IF($A11='Milestone Wells'!$C$37,K$24,IF(K10=K$24,K$24,IF(K$7&lt;K$24,"",K$7-(K$7-K$24)*($D11/'Milestone Wells'!$C$37))))))</f>
        <v/>
      </c>
      <c r="L11" s="103"/>
      <c r="M11" s="1" t="str">
        <f>IF(M$7="NA","",IF(N$7&lt;M$24,"",IF($A11='Milestone Wells'!$C$37,M$24,IF(M10=M$24,M$24,IF(M$7&lt;M$24,"",M$7-(M$7-M$24)*($D11/'Milestone Wells'!$C$37))))))</f>
        <v/>
      </c>
      <c r="N11" s="103"/>
      <c r="O11" s="1" t="str">
        <f>IF(O$7="NA","",IF(P$7&lt;O$24,"",IF($A11='Milestone Wells'!$C$37,O$24,IF(O10=O$24,O$24,IF(O$7&lt;O$24,"",O$7-(O$7-O$24)*($D11/'Milestone Wells'!$C$37))))))</f>
        <v/>
      </c>
      <c r="P11" s="103"/>
      <c r="Q11" s="1" t="str">
        <f>IF(Q$7="NA","",IF(R$7&lt;Q$24,"",IF($A11='Milestone Wells'!$C$37,Q$24,IF(Q10=Q$24,Q$24,IF(Q$7&lt;Q$24,"",Q$7-(Q$7-Q$24)*($D11/'Milestone Wells'!$C$37))))))</f>
        <v/>
      </c>
      <c r="R11" s="106"/>
    </row>
    <row r="12" spans="1:18" x14ac:dyDescent="0.2">
      <c r="A12" s="66">
        <v>1.25</v>
      </c>
      <c r="B12" s="92"/>
      <c r="C12" s="75" t="str">
        <f t="shared" si="1"/>
        <v/>
      </c>
      <c r="D12" s="51">
        <f t="shared" si="0"/>
        <v>1.25</v>
      </c>
      <c r="E12" s="73" t="str">
        <f>IF(E$7="NA","",IF(F$7&lt;E$24,"",IF($A12='Milestone Wells'!$C$37,E$24,IF(E11=E$24,E$24,IF(E$7&lt;E$24,"",E$7-(E$7-E$24)*($D12/'Milestone Wells'!$C$37))))))</f>
        <v/>
      </c>
      <c r="F12" s="103"/>
      <c r="G12" s="1" t="str">
        <f>IF(G$7="NA","",IF(H$7&lt;G$24,"",IF($A12='Milestone Wells'!$C$37,G$24,IF(G11=G$24,G$24,IF(G$7&lt;G$24,"",G$7-(G$7-G$24)*($D12/'Milestone Wells'!$C$37))))))</f>
        <v/>
      </c>
      <c r="H12" s="103"/>
      <c r="I12" s="1" t="str">
        <f>IF(I$7="NA","",IF(J$7&lt;I$24,"",IF($A12='Milestone Wells'!$C$37,I$24,IF(I11=I$24,I$24,IF(I$7&lt;I$24,"",I$7-(I$7-I$24)*($D12/'Milestone Wells'!$C$37))))))</f>
        <v/>
      </c>
      <c r="J12" s="103"/>
      <c r="K12" s="1" t="str">
        <f>IF(K$7="NA","",IF(L$7&lt;K$24,"",IF($A12='Milestone Wells'!$C$37,K$24,IF(K11=K$24,K$24,IF(K$7&lt;K$24,"",K$7-(K$7-K$24)*($D12/'Milestone Wells'!$C$37))))))</f>
        <v/>
      </c>
      <c r="L12" s="103"/>
      <c r="M12" s="1" t="str">
        <f>IF(M$7="NA","",IF(N$7&lt;M$24,"",IF($A12='Milestone Wells'!$C$37,M$24,IF(M11=M$24,M$24,IF(M$7&lt;M$24,"",M$7-(M$7-M$24)*($D12/'Milestone Wells'!$C$37))))))</f>
        <v/>
      </c>
      <c r="N12" s="103"/>
      <c r="O12" s="1" t="str">
        <f>IF(O$7="NA","",IF(P$7&lt;O$24,"",IF($A12='Milestone Wells'!$C$37,O$24,IF(O11=O$24,O$24,IF(O$7&lt;O$24,"",O$7-(O$7-O$24)*($D12/'Milestone Wells'!$C$37))))))</f>
        <v/>
      </c>
      <c r="P12" s="103"/>
      <c r="Q12" s="1" t="str">
        <f>IF(Q$7="NA","",IF(R$7&lt;Q$24,"",IF($A12='Milestone Wells'!$C$37,Q$24,IF(Q11=Q$24,Q$24,IF(Q$7&lt;Q$24,"",Q$7-(Q$7-Q$24)*($D12/'Milestone Wells'!$C$37))))))</f>
        <v/>
      </c>
      <c r="R12" s="106"/>
    </row>
    <row r="13" spans="1:18" x14ac:dyDescent="0.2">
      <c r="A13" s="66">
        <v>1.5</v>
      </c>
      <c r="B13" s="92"/>
      <c r="C13" s="75" t="str">
        <f t="shared" si="1"/>
        <v/>
      </c>
      <c r="D13" s="51">
        <f t="shared" si="0"/>
        <v>1.5</v>
      </c>
      <c r="E13" s="73" t="str">
        <f>IF(E$7="NA","",IF(F$7&lt;E$24,"",IF($A13='Milestone Wells'!$C$37,E$24,IF(E12=E$24,E$24,IF(E$7&lt;E$24,"",E$7-(E$7-E$24)*($D13/'Milestone Wells'!$C$37))))))</f>
        <v/>
      </c>
      <c r="F13" s="103"/>
      <c r="G13" s="1" t="str">
        <f>IF(G$7="NA","",IF(H$7&lt;G$24,"",IF($A13='Milestone Wells'!$C$37,G$24,IF(G12=G$24,G$24,IF(G$7&lt;G$24,"",G$7-(G$7-G$24)*($D13/'Milestone Wells'!$C$37))))))</f>
        <v/>
      </c>
      <c r="H13" s="103"/>
      <c r="I13" s="1" t="str">
        <f>IF(I$7="NA","",IF(J$7&lt;I$24,"",IF($A13='Milestone Wells'!$C$37,I$24,IF(I12=I$24,I$24,IF(I$7&lt;I$24,"",I$7-(I$7-I$24)*($D13/'Milestone Wells'!$C$37))))))</f>
        <v/>
      </c>
      <c r="J13" s="103"/>
      <c r="K13" s="1" t="str">
        <f>IF(K$7="NA","",IF(L$7&lt;K$24,"",IF($A13='Milestone Wells'!$C$37,K$24,IF(K12=K$24,K$24,IF(K$7&lt;K$24,"",K$7-(K$7-K$24)*($D13/'Milestone Wells'!$C$37))))))</f>
        <v/>
      </c>
      <c r="L13" s="103"/>
      <c r="M13" s="1" t="str">
        <f>IF(M$7="NA","",IF(N$7&lt;M$24,"",IF($A13='Milestone Wells'!$C$37,M$24,IF(M12=M$24,M$24,IF(M$7&lt;M$24,"",M$7-(M$7-M$24)*($D13/'Milestone Wells'!$C$37))))))</f>
        <v/>
      </c>
      <c r="N13" s="103"/>
      <c r="O13" s="1" t="str">
        <f>IF(O$7="NA","",IF(P$7&lt;O$24,"",IF($A13='Milestone Wells'!$C$37,O$24,IF(O12=O$24,O$24,IF(O$7&lt;O$24,"",O$7-(O$7-O$24)*($D13/'Milestone Wells'!$C$37))))))</f>
        <v/>
      </c>
      <c r="P13" s="103"/>
      <c r="Q13" s="1" t="str">
        <f>IF(Q$7="NA","",IF(R$7&lt;Q$24,"",IF($A13='Milestone Wells'!$C$37,Q$24,IF(Q12=Q$24,Q$24,IF(Q$7&lt;Q$24,"",Q$7-(Q$7-Q$24)*($D13/'Milestone Wells'!$C$37))))))</f>
        <v/>
      </c>
      <c r="R13" s="106"/>
    </row>
    <row r="14" spans="1:18" x14ac:dyDescent="0.2">
      <c r="A14" s="66">
        <v>1.75</v>
      </c>
      <c r="B14" s="92"/>
      <c r="C14" s="75" t="str">
        <f t="shared" si="1"/>
        <v/>
      </c>
      <c r="D14" s="51">
        <f t="shared" si="0"/>
        <v>1.75</v>
      </c>
      <c r="E14" s="73" t="str">
        <f>IF(E$7="NA","",IF(F$7&lt;E$24,"",IF($A14='Milestone Wells'!$C$37,E$24,IF(E13=E$24,E$24,IF(E$7&lt;E$24,"",E$7-(E$7-E$24)*($D14/'Milestone Wells'!$C$37))))))</f>
        <v/>
      </c>
      <c r="F14" s="103"/>
      <c r="G14" s="1" t="str">
        <f>IF(G$7="NA","",IF(H$7&lt;G$24,"",IF($A14='Milestone Wells'!$C$37,G$24,IF(G13=G$24,G$24,IF(G$7&lt;G$24,"",G$7-(G$7-G$24)*($D14/'Milestone Wells'!$C$37))))))</f>
        <v/>
      </c>
      <c r="H14" s="103"/>
      <c r="I14" s="1" t="str">
        <f>IF(I$7="NA","",IF(J$7&lt;I$24,"",IF($A14='Milestone Wells'!$C$37,I$24,IF(I13=I$24,I$24,IF(I$7&lt;I$24,"",I$7-(I$7-I$24)*($D14/'Milestone Wells'!$C$37))))))</f>
        <v/>
      </c>
      <c r="J14" s="103"/>
      <c r="K14" s="1" t="str">
        <f>IF(K$7="NA","",IF(L$7&lt;K$24,"",IF($A14='Milestone Wells'!$C$37,K$24,IF(K13=K$24,K$24,IF(K$7&lt;K$24,"",K$7-(K$7-K$24)*($D14/'Milestone Wells'!$C$37))))))</f>
        <v/>
      </c>
      <c r="L14" s="103"/>
      <c r="M14" s="1" t="str">
        <f>IF(M$7="NA","",IF(N$7&lt;M$24,"",IF($A14='Milestone Wells'!$C$37,M$24,IF(M13=M$24,M$24,IF(M$7&lt;M$24,"",M$7-(M$7-M$24)*($D14/'Milestone Wells'!$C$37))))))</f>
        <v/>
      </c>
      <c r="N14" s="103"/>
      <c r="O14" s="1" t="str">
        <f>IF(O$7="NA","",IF(P$7&lt;O$24,"",IF($A14='Milestone Wells'!$C$37,O$24,IF(O13=O$24,O$24,IF(O$7&lt;O$24,"",O$7-(O$7-O$24)*($D14/'Milestone Wells'!$C$37))))))</f>
        <v/>
      </c>
      <c r="P14" s="103"/>
      <c r="Q14" s="1" t="str">
        <f>IF(Q$7="NA","",IF(R$7&lt;Q$24,"",IF($A14='Milestone Wells'!$C$37,Q$24,IF(Q13=Q$24,Q$24,IF(Q$7&lt;Q$24,"",Q$7-(Q$7-Q$24)*($D14/'Milestone Wells'!$C$37))))))</f>
        <v/>
      </c>
      <c r="R14" s="106"/>
    </row>
    <row r="15" spans="1:18" x14ac:dyDescent="0.2">
      <c r="A15" s="66">
        <v>2</v>
      </c>
      <c r="B15" s="92"/>
      <c r="C15" s="75" t="str">
        <f t="shared" si="1"/>
        <v/>
      </c>
      <c r="D15" s="51">
        <f t="shared" si="0"/>
        <v>2</v>
      </c>
      <c r="E15" s="73" t="str">
        <f>IF(E$7="NA","",IF(F$7&lt;E$24,"",IF($A15='Milestone Wells'!$C$37,E$24,IF(E14=E$24,E$24,IF(E$7&lt;E$24,"",E$7-(E$7-E$24)*($D15/'Milestone Wells'!$C$37))))))</f>
        <v/>
      </c>
      <c r="F15" s="103"/>
      <c r="G15" s="1" t="str">
        <f>IF(G$7="NA","",IF(H$7&lt;G$24,"",IF($A15='Milestone Wells'!$C$37,G$24,IF(G14=G$24,G$24,IF(G$7&lt;G$24,"",G$7-(G$7-G$24)*($D15/'Milestone Wells'!$C$37))))))</f>
        <v/>
      </c>
      <c r="H15" s="103"/>
      <c r="I15" s="1" t="str">
        <f>IF(I$7="NA","",IF(J$7&lt;I$24,"",IF($A15='Milestone Wells'!$C$37,I$24,IF(I14=I$24,I$24,IF(I$7&lt;I$24,"",I$7-(I$7-I$24)*($D15/'Milestone Wells'!$C$37))))))</f>
        <v/>
      </c>
      <c r="J15" s="103"/>
      <c r="K15" s="1" t="str">
        <f>IF(K$7="NA","",IF(L$7&lt;K$24,"",IF($A15='Milestone Wells'!$C$37,K$24,IF(K14=K$24,K$24,IF(K$7&lt;K$24,"",K$7-(K$7-K$24)*($D15/'Milestone Wells'!$C$37))))))</f>
        <v/>
      </c>
      <c r="L15" s="103"/>
      <c r="M15" s="1" t="str">
        <f>IF(M$7="NA","",IF(N$7&lt;M$24,"",IF($A15='Milestone Wells'!$C$37,M$24,IF(M14=M$24,M$24,IF(M$7&lt;M$24,"",M$7-(M$7-M$24)*($D15/'Milestone Wells'!$C$37))))))</f>
        <v/>
      </c>
      <c r="N15" s="103"/>
      <c r="O15" s="1" t="str">
        <f>IF(O$7="NA","",IF(P$7&lt;O$24,"",IF($A15='Milestone Wells'!$C$37,O$24,IF(O14=O$24,O$24,IF(O$7&lt;O$24,"",O$7-(O$7-O$24)*($D15/'Milestone Wells'!$C$37))))))</f>
        <v/>
      </c>
      <c r="P15" s="103"/>
      <c r="Q15" s="1" t="str">
        <f>IF(Q$7="NA","",IF(R$7&lt;Q$24,"",IF($A15='Milestone Wells'!$C$37,Q$24,IF(Q14=Q$24,Q$24,IF(Q$7&lt;Q$24,"",Q$7-(Q$7-Q$24)*($D15/'Milestone Wells'!$C$37))))))</f>
        <v/>
      </c>
      <c r="R15" s="106"/>
    </row>
    <row r="16" spans="1:18" x14ac:dyDescent="0.2">
      <c r="A16" s="66">
        <v>2.25</v>
      </c>
      <c r="B16" s="92"/>
      <c r="C16" s="75" t="str">
        <f t="shared" si="1"/>
        <v/>
      </c>
      <c r="D16" s="51">
        <f t="shared" si="0"/>
        <v>2.25</v>
      </c>
      <c r="E16" s="73" t="str">
        <f>IF(E$7="NA","",IF(F$7&lt;E$24,"",IF($A16='Milestone Wells'!$C$37,E$24,IF(E15=E$24,E$24,IF(E$7&lt;E$24,"",E$7-(E$7-E$24)*($D16/'Milestone Wells'!$C$37))))))</f>
        <v/>
      </c>
      <c r="F16" s="103"/>
      <c r="G16" s="1" t="str">
        <f>IF(G$7="NA","",IF(H$7&lt;G$24,"",IF($A16='Milestone Wells'!$C$37,G$24,IF(G15=G$24,G$24,IF(G$7&lt;G$24,"",G$7-(G$7-G$24)*($D16/'Milestone Wells'!$C$37))))))</f>
        <v/>
      </c>
      <c r="H16" s="103"/>
      <c r="I16" s="1" t="str">
        <f>IF(I$7="NA","",IF(J$7&lt;I$24,"",IF($A16='Milestone Wells'!$C$37,I$24,IF(I15=I$24,I$24,IF(I$7&lt;I$24,"",I$7-(I$7-I$24)*($D16/'Milestone Wells'!$C$37))))))</f>
        <v/>
      </c>
      <c r="J16" s="103"/>
      <c r="K16" s="1" t="str">
        <f>IF(K$7="NA","",IF(L$7&lt;K$24,"",IF($A16='Milestone Wells'!$C$37,K$24,IF(K15=K$24,K$24,IF(K$7&lt;K$24,"",K$7-(K$7-K$24)*($D16/'Milestone Wells'!$C$37))))))</f>
        <v/>
      </c>
      <c r="L16" s="103"/>
      <c r="M16" s="1" t="str">
        <f>IF(M$7="NA","",IF(N$7&lt;M$24,"",IF($A16='Milestone Wells'!$C$37,M$24,IF(M15=M$24,M$24,IF(M$7&lt;M$24,"",M$7-(M$7-M$24)*($D16/'Milestone Wells'!$C$37))))))</f>
        <v/>
      </c>
      <c r="N16" s="103"/>
      <c r="O16" s="1" t="str">
        <f>IF(O$7="NA","",IF(P$7&lt;O$24,"",IF($A16='Milestone Wells'!$C$37,O$24,IF(O15=O$24,O$24,IF(O$7&lt;O$24,"",O$7-(O$7-O$24)*($D16/'Milestone Wells'!$C$37))))))</f>
        <v/>
      </c>
      <c r="P16" s="103"/>
      <c r="Q16" s="1" t="str">
        <f>IF(Q$7="NA","",IF(R$7&lt;Q$24,"",IF($A16='Milestone Wells'!$C$37,Q$24,IF(Q15=Q$24,Q$24,IF(Q$7&lt;Q$24,"",Q$7-(Q$7-Q$24)*($D16/'Milestone Wells'!$C$37))))))</f>
        <v/>
      </c>
      <c r="R16" s="106"/>
    </row>
    <row r="17" spans="1:18" x14ac:dyDescent="0.2">
      <c r="A17" s="66">
        <v>2.5</v>
      </c>
      <c r="B17" s="92"/>
      <c r="C17" s="75" t="str">
        <f t="shared" si="1"/>
        <v/>
      </c>
      <c r="D17" s="51">
        <f t="shared" si="0"/>
        <v>2.5</v>
      </c>
      <c r="E17" s="73" t="str">
        <f>IF(E$7="NA","",IF(F$7&lt;E$24,"",IF($A17='Milestone Wells'!$C$37,E$24,IF(E16=E$24,E$24,IF(E$7&lt;E$24,"",E$7-(E$7-E$24)*($D17/'Milestone Wells'!$C$37))))))</f>
        <v/>
      </c>
      <c r="F17" s="103"/>
      <c r="G17" s="1" t="str">
        <f>IF(G$7="NA","",IF(H$7&lt;G$24,"",IF($A17='Milestone Wells'!$C$37,G$24,IF(G16=G$24,G$24,IF(G$7&lt;G$24,"",G$7-(G$7-G$24)*($D17/'Milestone Wells'!$C$37))))))</f>
        <v/>
      </c>
      <c r="H17" s="103"/>
      <c r="I17" s="1" t="str">
        <f>IF(I$7="NA","",IF(J$7&lt;I$24,"",IF($A17='Milestone Wells'!$C$37,I$24,IF(I16=I$24,I$24,IF(I$7&lt;I$24,"",I$7-(I$7-I$24)*($D17/'Milestone Wells'!$C$37))))))</f>
        <v/>
      </c>
      <c r="J17" s="103"/>
      <c r="K17" s="1" t="str">
        <f>IF(K$7="NA","",IF(L$7&lt;K$24,"",IF($A17='Milestone Wells'!$C$37,K$24,IF(K16=K$24,K$24,IF(K$7&lt;K$24,"",K$7-(K$7-K$24)*($D17/'Milestone Wells'!$C$37))))))</f>
        <v/>
      </c>
      <c r="L17" s="103"/>
      <c r="M17" s="1" t="str">
        <f>IF(M$7="NA","",IF(N$7&lt;M$24,"",IF($A17='Milestone Wells'!$C$37,M$24,IF(M16=M$24,M$24,IF(M$7&lt;M$24,"",M$7-(M$7-M$24)*($D17/'Milestone Wells'!$C$37))))))</f>
        <v/>
      </c>
      <c r="N17" s="103"/>
      <c r="O17" s="1" t="str">
        <f>IF(O$7="NA","",IF(P$7&lt;O$24,"",IF($A17='Milestone Wells'!$C$37,O$24,IF(O16=O$24,O$24,IF(O$7&lt;O$24,"",O$7-(O$7-O$24)*($D17/'Milestone Wells'!$C$37))))))</f>
        <v/>
      </c>
      <c r="P17" s="103"/>
      <c r="Q17" s="1" t="str">
        <f>IF(Q$7="NA","",IF(R$7&lt;Q$24,"",IF($A17='Milestone Wells'!$C$37,Q$24,IF(Q16=Q$24,Q$24,IF(Q$7&lt;Q$24,"",Q$7-(Q$7-Q$24)*($D17/'Milestone Wells'!$C$37))))))</f>
        <v/>
      </c>
      <c r="R17" s="106"/>
    </row>
    <row r="18" spans="1:18" x14ac:dyDescent="0.2">
      <c r="A18" s="66">
        <v>2.75</v>
      </c>
      <c r="B18" s="92"/>
      <c r="C18" s="75" t="str">
        <f t="shared" si="1"/>
        <v/>
      </c>
      <c r="D18" s="51">
        <f t="shared" si="0"/>
        <v>2.75</v>
      </c>
      <c r="E18" s="73" t="str">
        <f>IF(E$7="NA","",IF(F$7&lt;E$24,"",IF($A18='Milestone Wells'!$C$37,E$24,IF(E17=E$24,E$24,IF(E$7&lt;E$24,"",E$7-(E$7-E$24)*($D18/'Milestone Wells'!$C$37))))))</f>
        <v/>
      </c>
      <c r="F18" s="103"/>
      <c r="G18" s="1" t="str">
        <f>IF(G$7="NA","",IF(H$7&lt;G$24,"",IF($A18='Milestone Wells'!$C$37,G$24,IF(G17=G$24,G$24,IF(G$7&lt;G$24,"",G$7-(G$7-G$24)*($D18/'Milestone Wells'!$C$37))))))</f>
        <v/>
      </c>
      <c r="H18" s="103"/>
      <c r="I18" s="1" t="str">
        <f>IF(I$7="NA","",IF(J$7&lt;I$24,"",IF($A18='Milestone Wells'!$C$37,I$24,IF(I17=I$24,I$24,IF(I$7&lt;I$24,"",I$7-(I$7-I$24)*($D18/'Milestone Wells'!$C$37))))))</f>
        <v/>
      </c>
      <c r="J18" s="103"/>
      <c r="K18" s="1" t="str">
        <f>IF(K$7="NA","",IF(L$7&lt;K$24,"",IF($A18='Milestone Wells'!$C$37,K$24,IF(K17=K$24,K$24,IF(K$7&lt;K$24,"",K$7-(K$7-K$24)*($D18/'Milestone Wells'!$C$37))))))</f>
        <v/>
      </c>
      <c r="L18" s="103"/>
      <c r="M18" s="1" t="str">
        <f>IF(M$7="NA","",IF(N$7&lt;M$24,"",IF($A18='Milestone Wells'!$C$37,M$24,IF(M17=M$24,M$24,IF(M$7&lt;M$24,"",M$7-(M$7-M$24)*($D18/'Milestone Wells'!$C$37))))))</f>
        <v/>
      </c>
      <c r="N18" s="103"/>
      <c r="O18" s="1" t="str">
        <f>IF(O$7="NA","",IF(P$7&lt;O$24,"",IF($A18='Milestone Wells'!$C$37,O$24,IF(O17=O$24,O$24,IF(O$7&lt;O$24,"",O$7-(O$7-O$24)*($D18/'Milestone Wells'!$C$37))))))</f>
        <v/>
      </c>
      <c r="P18" s="103"/>
      <c r="Q18" s="1" t="str">
        <f>IF(Q$7="NA","",IF(R$7&lt;Q$24,"",IF($A18='Milestone Wells'!$C$37,Q$24,IF(Q17=Q$24,Q$24,IF(Q$7&lt;Q$24,"",Q$7-(Q$7-Q$24)*($D18/'Milestone Wells'!$C$37))))))</f>
        <v/>
      </c>
      <c r="R18" s="106"/>
    </row>
    <row r="19" spans="1:18" x14ac:dyDescent="0.2">
      <c r="A19" s="66">
        <v>3</v>
      </c>
      <c r="B19" s="92"/>
      <c r="C19" s="75" t="str">
        <f t="shared" si="1"/>
        <v/>
      </c>
      <c r="D19" s="51">
        <f t="shared" si="0"/>
        <v>3</v>
      </c>
      <c r="E19" s="73" t="str">
        <f>IF(E$7="NA","",IF(F$7&lt;E$24,"",IF($A19='Milestone Wells'!$C$37,E$24,IF(E18=E$24,E$24,IF(E$7&lt;E$24,"",E$7-(E$7-E$24)*($D19/'Milestone Wells'!$C$37))))))</f>
        <v/>
      </c>
      <c r="F19" s="103"/>
      <c r="G19" s="1" t="str">
        <f>IF(G$7="NA","",IF(H$7&lt;G$24,"",IF($A19='Milestone Wells'!$C$37,G$24,IF(G18=G$24,G$24,IF(G$7&lt;G$24,"",G$7-(G$7-G$24)*($D19/'Milestone Wells'!$C$37))))))</f>
        <v/>
      </c>
      <c r="H19" s="103"/>
      <c r="I19" s="1" t="str">
        <f>IF(I$7="NA","",IF(J$7&lt;I$24,"",IF($A19='Milestone Wells'!$C$37,I$24,IF(I18=I$24,I$24,IF(I$7&lt;I$24,"",I$7-(I$7-I$24)*($D19/'Milestone Wells'!$C$37))))))</f>
        <v/>
      </c>
      <c r="J19" s="103"/>
      <c r="K19" s="1" t="str">
        <f>IF(K$7="NA","",IF(L$7&lt;K$24,"",IF($A19='Milestone Wells'!$C$37,K$24,IF(K18=K$24,K$24,IF(K$7&lt;K$24,"",K$7-(K$7-K$24)*($D19/'Milestone Wells'!$C$37))))))</f>
        <v/>
      </c>
      <c r="L19" s="103"/>
      <c r="M19" s="1" t="str">
        <f>IF(M$7="NA","",IF(N$7&lt;M$24,"",IF($A19='Milestone Wells'!$C$37,M$24,IF(M18=M$24,M$24,IF(M$7&lt;M$24,"",M$7-(M$7-M$24)*($D19/'Milestone Wells'!$C$37))))))</f>
        <v/>
      </c>
      <c r="N19" s="103"/>
      <c r="O19" s="1" t="str">
        <f>IF(O$7="NA","",IF(P$7&lt;O$24,"",IF($A19='Milestone Wells'!$C$37,O$24,IF(O18=O$24,O$24,IF(O$7&lt;O$24,"",O$7-(O$7-O$24)*($D19/'Milestone Wells'!$C$37))))))</f>
        <v/>
      </c>
      <c r="P19" s="103"/>
      <c r="Q19" s="1" t="str">
        <f>IF(Q$7="NA","",IF(R$7&lt;Q$24,"",IF($A19='Milestone Wells'!$C$37,Q$24,IF(Q18=Q$24,Q$24,IF(Q$7&lt;Q$24,"",Q$7-(Q$7-Q$24)*($D19/'Milestone Wells'!$C$37))))))</f>
        <v/>
      </c>
      <c r="R19" s="106"/>
    </row>
    <row r="20" spans="1:18" x14ac:dyDescent="0.2">
      <c r="A20" s="66">
        <v>3.25</v>
      </c>
      <c r="B20" s="92"/>
      <c r="C20" s="75" t="str">
        <f t="shared" si="1"/>
        <v/>
      </c>
      <c r="D20" s="51">
        <f t="shared" si="0"/>
        <v>3.25</v>
      </c>
      <c r="E20" s="73" t="str">
        <f>IF(E$7="NA","",IF(F$7&lt;E$24,"",IF($A20='Milestone Wells'!$C$37,E$24,IF(E19=E$24,E$24,IF(E$7&lt;E$24,"",E$7-(E$7-E$24)*($D20/'Milestone Wells'!$C$37))))))</f>
        <v/>
      </c>
      <c r="F20" s="103"/>
      <c r="G20" s="1" t="str">
        <f>IF(G$7="NA","",IF(H$7&lt;G$24,"",IF($A20='Milestone Wells'!$C$37,G$24,IF(G19=G$24,G$24,IF(G$7&lt;G$24,"",G$7-(G$7-G$24)*($D20/'Milestone Wells'!$C$37))))))</f>
        <v/>
      </c>
      <c r="H20" s="103"/>
      <c r="I20" s="1" t="str">
        <f>IF(I$7="NA","",IF(J$7&lt;I$24,"",IF($A20='Milestone Wells'!$C$37,I$24,IF(I19=I$24,I$24,IF(I$7&lt;I$24,"",I$7-(I$7-I$24)*($D20/'Milestone Wells'!$C$37))))))</f>
        <v/>
      </c>
      <c r="J20" s="103"/>
      <c r="K20" s="1" t="str">
        <f>IF(K$7="NA","",IF(L$7&lt;K$24,"",IF($A20='Milestone Wells'!$C$37,K$24,IF(K19=K$24,K$24,IF(K$7&lt;K$24,"",K$7-(K$7-K$24)*($D20/'Milestone Wells'!$C$37))))))</f>
        <v/>
      </c>
      <c r="L20" s="103"/>
      <c r="M20" s="1" t="str">
        <f>IF(M$7="NA","",IF(N$7&lt;M$24,"",IF($A20='Milestone Wells'!$C$37,M$24,IF(M19=M$24,M$24,IF(M$7&lt;M$24,"",M$7-(M$7-M$24)*($D20/'Milestone Wells'!$C$37))))))</f>
        <v/>
      </c>
      <c r="N20" s="103"/>
      <c r="O20" s="1" t="str">
        <f>IF(O$7="NA","",IF(P$7&lt;O$24,"",IF($A20='Milestone Wells'!$C$37,O$24,IF(O19=O$24,O$24,IF(O$7&lt;O$24,"",O$7-(O$7-O$24)*($D20/'Milestone Wells'!$C$37))))))</f>
        <v/>
      </c>
      <c r="P20" s="103"/>
      <c r="Q20" s="1" t="str">
        <f>IF(Q$7="NA","",IF(R$7&lt;Q$24,"",IF($A20='Milestone Wells'!$C$37,Q$24,IF(Q19=Q$24,Q$24,IF(Q$7&lt;Q$24,"",Q$7-(Q$7-Q$24)*($D20/'Milestone Wells'!$C$37))))))</f>
        <v/>
      </c>
      <c r="R20" s="106"/>
    </row>
    <row r="21" spans="1:18" x14ac:dyDescent="0.2">
      <c r="A21" s="66">
        <v>3.5</v>
      </c>
      <c r="B21" s="92"/>
      <c r="C21" s="75" t="str">
        <f t="shared" si="1"/>
        <v/>
      </c>
      <c r="D21" s="51">
        <f t="shared" si="0"/>
        <v>3.5</v>
      </c>
      <c r="E21" s="73" t="str">
        <f>IF(E$7="NA","",IF(F$7&lt;E$24,"",IF($A21='Milestone Wells'!$C$37,E$24,IF(E20=E$24,E$24,IF(E$7&lt;E$24,"",E$7-(E$7-E$24)*($D21/'Milestone Wells'!$C$37))))))</f>
        <v/>
      </c>
      <c r="F21" s="103"/>
      <c r="G21" s="1" t="str">
        <f>IF(G$7="NA","",IF(H$7&lt;G$24,"",IF($A21='Milestone Wells'!$C$37,G$24,IF(G20=G$24,G$24,IF(G$7&lt;G$24,"",G$7-(G$7-G$24)*($D21/'Milestone Wells'!$C$37))))))</f>
        <v/>
      </c>
      <c r="H21" s="103"/>
      <c r="I21" s="1" t="str">
        <f>IF(I$7="NA","",IF(J$7&lt;I$24,"",IF($A21='Milestone Wells'!$C$37,I$24,IF(I20=I$24,I$24,IF(I$7&lt;I$24,"",I$7-(I$7-I$24)*($D21/'Milestone Wells'!$C$37))))))</f>
        <v/>
      </c>
      <c r="J21" s="103"/>
      <c r="K21" s="1" t="str">
        <f>IF(K$7="NA","",IF(L$7&lt;K$24,"",IF($A21='Milestone Wells'!$C$37,K$24,IF(K20=K$24,K$24,IF(K$7&lt;K$24,"",K$7-(K$7-K$24)*($D21/'Milestone Wells'!$C$37))))))</f>
        <v/>
      </c>
      <c r="L21" s="103"/>
      <c r="M21" s="1" t="str">
        <f>IF(M$7="NA","",IF(N$7&lt;M$24,"",IF($A21='Milestone Wells'!$C$37,M$24,IF(M20=M$24,M$24,IF(M$7&lt;M$24,"",M$7-(M$7-M$24)*($D21/'Milestone Wells'!$C$37))))))</f>
        <v/>
      </c>
      <c r="N21" s="103"/>
      <c r="O21" s="1" t="str">
        <f>IF(O$7="NA","",IF(P$7&lt;O$24,"",IF($A21='Milestone Wells'!$C$37,O$24,IF(O20=O$24,O$24,IF(O$7&lt;O$24,"",O$7-(O$7-O$24)*($D21/'Milestone Wells'!$C$37))))))</f>
        <v/>
      </c>
      <c r="P21" s="103"/>
      <c r="Q21" s="1" t="str">
        <f>IF(Q$7="NA","",IF(R$7&lt;Q$24,"",IF($A21='Milestone Wells'!$C$37,Q$24,IF(Q20=Q$24,Q$24,IF(Q$7&lt;Q$24,"",Q$7-(Q$7-Q$24)*($D21/'Milestone Wells'!$C$37))))))</f>
        <v/>
      </c>
      <c r="R21" s="106"/>
    </row>
    <row r="22" spans="1:18" x14ac:dyDescent="0.2">
      <c r="A22" s="66">
        <v>3.75</v>
      </c>
      <c r="B22" s="92"/>
      <c r="C22" s="75" t="str">
        <f t="shared" si="1"/>
        <v/>
      </c>
      <c r="D22" s="51">
        <f t="shared" si="0"/>
        <v>3.75</v>
      </c>
      <c r="E22" s="73" t="str">
        <f>IF(E$7="NA","",IF(F$7&lt;E$24,"",IF($A22='Milestone Wells'!$C$37,E$24,IF(E21=E$24,E$24,IF(E$7&lt;E$24,"",E$7-(E$7-E$24)*($D22/'Milestone Wells'!$C$37))))))</f>
        <v/>
      </c>
      <c r="F22" s="103"/>
      <c r="G22" s="1" t="str">
        <f>IF(G$7="NA","",IF(H$7&lt;G$24,"",IF($A22='Milestone Wells'!$C$37,G$24,IF(G21=G$24,G$24,IF(G$7&lt;G$24,"",G$7-(G$7-G$24)*($D22/'Milestone Wells'!$C$37))))))</f>
        <v/>
      </c>
      <c r="H22" s="103"/>
      <c r="I22" s="1" t="str">
        <f>IF(I$7="NA","",IF(J$7&lt;I$24,"",IF($A22='Milestone Wells'!$C$37,I$24,IF(I21=I$24,I$24,IF(I$7&lt;I$24,"",I$7-(I$7-I$24)*($D22/'Milestone Wells'!$C$37))))))</f>
        <v/>
      </c>
      <c r="J22" s="103"/>
      <c r="K22" s="1" t="str">
        <f>IF(K$7="NA","",IF(L$7&lt;K$24,"",IF($A22='Milestone Wells'!$C$37,K$24,IF(K21=K$24,K$24,IF(K$7&lt;K$24,"",K$7-(K$7-K$24)*($D22/'Milestone Wells'!$C$37))))))</f>
        <v/>
      </c>
      <c r="L22" s="103"/>
      <c r="M22" s="1" t="str">
        <f>IF(M$7="NA","",IF(N$7&lt;M$24,"",IF($A22='Milestone Wells'!$C$37,M$24,IF(M21=M$24,M$24,IF(M$7&lt;M$24,"",M$7-(M$7-M$24)*($D22/'Milestone Wells'!$C$37))))))</f>
        <v/>
      </c>
      <c r="N22" s="103"/>
      <c r="O22" s="1" t="str">
        <f>IF(O$7="NA","",IF(P$7&lt;O$24,"",IF($A22='Milestone Wells'!$C$37,O$24,IF(O21=O$24,O$24,IF(O$7&lt;O$24,"",O$7-(O$7-O$24)*($D22/'Milestone Wells'!$C$37))))))</f>
        <v/>
      </c>
      <c r="P22" s="103"/>
      <c r="Q22" s="1" t="str">
        <f>IF(Q$7="NA","",IF(R$7&lt;Q$24,"",IF($A22='Milestone Wells'!$C$37,Q$24,IF(Q21=Q$24,Q$24,IF(Q$7&lt;Q$24,"",Q$7-(Q$7-Q$24)*($D22/'Milestone Wells'!$C$37))))))</f>
        <v/>
      </c>
      <c r="R22" s="106"/>
    </row>
    <row r="23" spans="1:18" ht="13.5" thickBot="1" x14ac:dyDescent="0.25">
      <c r="A23" s="67">
        <v>4</v>
      </c>
      <c r="B23" s="93"/>
      <c r="C23" s="76" t="str">
        <f t="shared" si="1"/>
        <v/>
      </c>
      <c r="D23" s="52">
        <f t="shared" si="0"/>
        <v>4</v>
      </c>
      <c r="E23" s="74" t="str">
        <f>IF(E$7="NA","",IF(F$7&lt;E$24,"",IF($A23='Milestone Wells'!$C$37,E$24,IF(E22=E$24,E$24,IF(E$7&lt;E$24,"",E$7-(E$7-E$24)*($D23/'Milestone Wells'!$C$37))))))</f>
        <v/>
      </c>
      <c r="F23" s="104"/>
      <c r="G23" s="72" t="str">
        <f>IF(G$7="NA","",IF(H$7&lt;G$24,"",IF($A23='Milestone Wells'!$C$37,G$24,IF(G22=G$24,G$24,IF(G$7&lt;G$24,"",G$7-(G$7-G$24)*($D23/'Milestone Wells'!$C$37))))))</f>
        <v/>
      </c>
      <c r="H23" s="104"/>
      <c r="I23" s="72" t="str">
        <f>IF(I$7="NA","",IF(J$7&lt;I$24,"",IF($A23='Milestone Wells'!$C$37,I$24,IF(I22=I$24,I$24,IF(I$7&lt;I$24,"",I$7-(I$7-I$24)*($D23/'Milestone Wells'!$C$37))))))</f>
        <v/>
      </c>
      <c r="J23" s="104"/>
      <c r="K23" s="72" t="str">
        <f>IF(K$7="NA","",IF(L$7&lt;K$24,"",IF($A23='Milestone Wells'!$C$37,K$24,IF(K22=K$24,K$24,IF(K$7&lt;K$24,"",K$7-(K$7-K$24)*($D23/'Milestone Wells'!$C$37))))))</f>
        <v/>
      </c>
      <c r="L23" s="104"/>
      <c r="M23" s="72" t="str">
        <f>IF(M$7="NA","",IF(N$7&lt;M$24,"",IF($A23='Milestone Wells'!$C$37,M$24,IF(M22=M$24,M$24,IF(M$7&lt;M$24,"",M$7-(M$7-M$24)*($D23/'Milestone Wells'!$C$37))))))</f>
        <v/>
      </c>
      <c r="N23" s="104"/>
      <c r="O23" s="72" t="str">
        <f>IF(O$7="NA","",IF(P$7&lt;O$24,"",IF($A23='Milestone Wells'!$C$37,O$24,IF(O22=O$24,O$24,IF(O$7&lt;O$24,"",O$7-(O$7-O$24)*($D23/'Milestone Wells'!$C$37))))))</f>
        <v/>
      </c>
      <c r="P23" s="104"/>
      <c r="Q23" s="72" t="str">
        <f>IF(Q$7="NA","",IF(R$7&lt;Q$24,"",IF($A23='Milestone Wells'!$C$37,Q$24,IF(Q22=Q$24,Q$24,IF(Q$7&lt;Q$24,"",Q$7-(Q$7-Q$24)*($D23/'Milestone Wells'!$C$37))))))</f>
        <v/>
      </c>
      <c r="R23" s="107"/>
    </row>
    <row r="24" spans="1:18" ht="13.5" thickBot="1" x14ac:dyDescent="0.25">
      <c r="A24" s="53" t="s">
        <v>61</v>
      </c>
      <c r="B24" s="54"/>
      <c r="C24" s="77"/>
      <c r="D24" s="55"/>
      <c r="E24" s="33">
        <f>'Milestone Wells'!C30</f>
        <v>1</v>
      </c>
      <c r="F24" s="56"/>
      <c r="G24" s="33">
        <f>'Milestone Wells'!D30</f>
        <v>90</v>
      </c>
      <c r="H24" s="56"/>
      <c r="I24" s="33">
        <f>'Milestone Wells'!H30</f>
        <v>70</v>
      </c>
      <c r="J24" s="56"/>
      <c r="K24" s="33">
        <f>'Milestone Wells'!L30</f>
        <v>20</v>
      </c>
      <c r="L24" s="57"/>
      <c r="M24" s="33">
        <f>'Milestone Wells'!M30</f>
        <v>5000</v>
      </c>
      <c r="N24" s="58"/>
      <c r="O24" s="33">
        <f>'Milestone Wells'!N30</f>
        <v>0</v>
      </c>
      <c r="P24" s="58"/>
      <c r="Q24" s="33">
        <f>'Milestone Wells'!O30</f>
        <v>0</v>
      </c>
      <c r="R24" s="59"/>
    </row>
    <row r="25" spans="1:18" s="60" customFormat="1" x14ac:dyDescent="0.2">
      <c r="O25" s="61"/>
    </row>
    <row r="26" spans="1:18" s="60" customFormat="1" x14ac:dyDescent="0.2">
      <c r="O26" s="61"/>
    </row>
    <row r="27" spans="1:18" s="60" customFormat="1" hidden="1" x14ac:dyDescent="0.2">
      <c r="E27" s="62"/>
      <c r="O27" s="61"/>
    </row>
    <row r="28" spans="1:18" s="60" customFormat="1" hidden="1" x14ac:dyDescent="0.2">
      <c r="E28" s="62"/>
      <c r="F28" s="62"/>
      <c r="O28" s="61"/>
    </row>
    <row r="29" spans="1:18" s="60" customFormat="1" hidden="1" x14ac:dyDescent="0.2">
      <c r="O29" s="61"/>
    </row>
    <row r="30" spans="1:18" s="60" customFormat="1" hidden="1" x14ac:dyDescent="0.2">
      <c r="O30" s="61"/>
    </row>
    <row r="31" spans="1:18" s="60" customFormat="1" hidden="1" x14ac:dyDescent="0.2">
      <c r="O31" s="61"/>
    </row>
    <row r="32" spans="1:18" s="60" customFormat="1" hidden="1" x14ac:dyDescent="0.2">
      <c r="O32" s="61"/>
    </row>
    <row r="33" spans="3:15" s="60" customFormat="1" hidden="1" x14ac:dyDescent="0.2">
      <c r="O33" s="61"/>
    </row>
    <row r="34" spans="3:15" s="60" customFormat="1" x14ac:dyDescent="0.2">
      <c r="C34" s="60">
        <f>'Milestone Wells'!C37</f>
        <v>0</v>
      </c>
      <c r="E34" s="60">
        <v>0</v>
      </c>
      <c r="O34" s="61"/>
    </row>
    <row r="35" spans="3:15" s="60" customFormat="1" x14ac:dyDescent="0.2">
      <c r="C35" s="60">
        <f>C34</f>
        <v>0</v>
      </c>
      <c r="E35" s="63">
        <f>MAX(E7:L23)</f>
        <v>0</v>
      </c>
      <c r="F35" s="63"/>
      <c r="O35" s="61"/>
    </row>
    <row r="36" spans="3:15" s="60" customFormat="1" x14ac:dyDescent="0.2">
      <c r="O36" s="61"/>
    </row>
    <row r="37" spans="3:15" s="60" customFormat="1" x14ac:dyDescent="0.2">
      <c r="O37" s="61"/>
    </row>
    <row r="38" spans="3:15" s="60" customFormat="1" x14ac:dyDescent="0.2">
      <c r="O38" s="61"/>
    </row>
    <row r="39" spans="3:15" s="60" customFormat="1" x14ac:dyDescent="0.2"/>
    <row r="40" spans="3:15" s="60" customFormat="1" x14ac:dyDescent="0.2"/>
    <row r="41" spans="3:15" s="60" customFormat="1" x14ac:dyDescent="0.2"/>
    <row r="42" spans="3:15" s="60" customFormat="1" x14ac:dyDescent="0.2"/>
    <row r="43" spans="3:15" s="60" customFormat="1" x14ac:dyDescent="0.2"/>
    <row r="44" spans="3:15" s="60" customFormat="1" x14ac:dyDescent="0.2"/>
    <row r="45" spans="3:15" s="60" customFormat="1" x14ac:dyDescent="0.2"/>
    <row r="46" spans="3:15" s="60" customFormat="1" x14ac:dyDescent="0.2"/>
    <row r="47" spans="3:15" s="60" customFormat="1" x14ac:dyDescent="0.2"/>
    <row r="48" spans="3:15" s="60" customFormat="1" x14ac:dyDescent="0.2"/>
    <row r="49" s="60" customFormat="1" x14ac:dyDescent="0.2"/>
    <row r="50" s="60" customFormat="1" x14ac:dyDescent="0.2"/>
    <row r="51" s="60" customFormat="1" x14ac:dyDescent="0.2"/>
    <row r="52" s="60" customFormat="1" x14ac:dyDescent="0.2"/>
    <row r="53" s="60" customFormat="1" x14ac:dyDescent="0.2"/>
    <row r="54" s="60" customFormat="1" x14ac:dyDescent="0.2"/>
    <row r="55" s="60" customFormat="1" x14ac:dyDescent="0.2"/>
    <row r="56" s="60" customFormat="1" x14ac:dyDescent="0.2"/>
    <row r="57" s="60" customFormat="1" x14ac:dyDescent="0.2"/>
    <row r="58" s="60" customFormat="1" x14ac:dyDescent="0.2"/>
    <row r="59" s="60" customFormat="1" x14ac:dyDescent="0.2"/>
    <row r="60" s="60" customFormat="1" x14ac:dyDescent="0.2"/>
    <row r="61" s="60" customFormat="1" x14ac:dyDescent="0.2"/>
    <row r="62" s="60" customFormat="1" x14ac:dyDescent="0.2"/>
    <row r="63" s="60" customFormat="1" x14ac:dyDescent="0.2"/>
    <row r="64" s="60" customFormat="1" x14ac:dyDescent="0.2"/>
    <row r="65" s="60" customFormat="1" x14ac:dyDescent="0.2"/>
    <row r="66" s="60" customFormat="1" x14ac:dyDescent="0.2"/>
    <row r="67" s="60" customFormat="1" x14ac:dyDescent="0.2"/>
    <row r="68" s="60" customFormat="1" x14ac:dyDescent="0.2"/>
    <row r="69" s="60" customFormat="1" x14ac:dyDescent="0.2"/>
    <row r="70" s="60" customFormat="1" x14ac:dyDescent="0.2"/>
  </sheetData>
  <sheetProtection sheet="1" formatColumns="0" formatRows="0" insertColumns="0" insertRows="0"/>
  <mergeCells count="26">
    <mergeCell ref="E1:F1"/>
    <mergeCell ref="G1:H1"/>
    <mergeCell ref="J1:L1"/>
    <mergeCell ref="M1:N1"/>
    <mergeCell ref="E2:F2"/>
    <mergeCell ref="G2:H2"/>
    <mergeCell ref="J2:L2"/>
    <mergeCell ref="M2:N2"/>
    <mergeCell ref="A3:P3"/>
    <mergeCell ref="A4:A6"/>
    <mergeCell ref="B4:B6"/>
    <mergeCell ref="C4:C6"/>
    <mergeCell ref="E4:F4"/>
    <mergeCell ref="G4:H4"/>
    <mergeCell ref="I4:J4"/>
    <mergeCell ref="K4:L4"/>
    <mergeCell ref="M4:N4"/>
    <mergeCell ref="O4:P4"/>
    <mergeCell ref="Q4:R4"/>
    <mergeCell ref="E5:F5"/>
    <mergeCell ref="G5:H5"/>
    <mergeCell ref="I5:J5"/>
    <mergeCell ref="K5:L5"/>
    <mergeCell ref="M5:N5"/>
    <mergeCell ref="O5:P5"/>
    <mergeCell ref="Q5:R5"/>
  </mergeCells>
  <conditionalFormatting sqref="F8">
    <cfRule type="cellIs" dxfId="559" priority="112" stopIfTrue="1" operator="greaterThan">
      <formula>$E$8</formula>
    </cfRule>
  </conditionalFormatting>
  <conditionalFormatting sqref="F9">
    <cfRule type="cellIs" dxfId="558" priority="111" stopIfTrue="1" operator="greaterThan">
      <formula>$E$9</formula>
    </cfRule>
  </conditionalFormatting>
  <conditionalFormatting sqref="F10">
    <cfRule type="cellIs" dxfId="557" priority="110" stopIfTrue="1" operator="greaterThan">
      <formula>$E$10</formula>
    </cfRule>
  </conditionalFormatting>
  <conditionalFormatting sqref="F11">
    <cfRule type="cellIs" dxfId="556" priority="109" stopIfTrue="1" operator="greaterThan">
      <formula>$E$11</formula>
    </cfRule>
  </conditionalFormatting>
  <conditionalFormatting sqref="F12">
    <cfRule type="cellIs" dxfId="555" priority="108" stopIfTrue="1" operator="greaterThan">
      <formula>$E$12</formula>
    </cfRule>
  </conditionalFormatting>
  <conditionalFormatting sqref="F13">
    <cfRule type="cellIs" dxfId="554" priority="107" stopIfTrue="1" operator="greaterThan">
      <formula>$E$13</formula>
    </cfRule>
  </conditionalFormatting>
  <conditionalFormatting sqref="F14">
    <cfRule type="cellIs" dxfId="553" priority="106" stopIfTrue="1" operator="greaterThan">
      <formula>$E$14</formula>
    </cfRule>
  </conditionalFormatting>
  <conditionalFormatting sqref="F15">
    <cfRule type="cellIs" dxfId="552" priority="105" stopIfTrue="1" operator="greaterThan">
      <formula>$E$15</formula>
    </cfRule>
  </conditionalFormatting>
  <conditionalFormatting sqref="F16">
    <cfRule type="cellIs" dxfId="551" priority="104" stopIfTrue="1" operator="greaterThan">
      <formula>$E$16</formula>
    </cfRule>
  </conditionalFormatting>
  <conditionalFormatting sqref="F17">
    <cfRule type="cellIs" dxfId="550" priority="103" stopIfTrue="1" operator="greaterThan">
      <formula>$E$17</formula>
    </cfRule>
  </conditionalFormatting>
  <conditionalFormatting sqref="F18">
    <cfRule type="cellIs" dxfId="549" priority="102" stopIfTrue="1" operator="greaterThan">
      <formula>$E$18</formula>
    </cfRule>
  </conditionalFormatting>
  <conditionalFormatting sqref="F19">
    <cfRule type="cellIs" dxfId="548" priority="101" stopIfTrue="1" operator="greaterThan">
      <formula>$E$19</formula>
    </cfRule>
  </conditionalFormatting>
  <conditionalFormatting sqref="F20">
    <cfRule type="cellIs" dxfId="547" priority="100" stopIfTrue="1" operator="greaterThan">
      <formula>$E$20</formula>
    </cfRule>
  </conditionalFormatting>
  <conditionalFormatting sqref="F21">
    <cfRule type="cellIs" dxfId="546" priority="99" stopIfTrue="1" operator="greaterThan">
      <formula>$E$21</formula>
    </cfRule>
  </conditionalFormatting>
  <conditionalFormatting sqref="F22">
    <cfRule type="cellIs" dxfId="545" priority="98" stopIfTrue="1" operator="greaterThan">
      <formula>$E$22</formula>
    </cfRule>
  </conditionalFormatting>
  <conditionalFormatting sqref="F23">
    <cfRule type="cellIs" dxfId="544" priority="97" stopIfTrue="1" operator="greaterThan">
      <formula>$E$23</formula>
    </cfRule>
  </conditionalFormatting>
  <conditionalFormatting sqref="H8">
    <cfRule type="cellIs" dxfId="543" priority="96" stopIfTrue="1" operator="greaterThan">
      <formula>$G$8</formula>
    </cfRule>
  </conditionalFormatting>
  <conditionalFormatting sqref="H9">
    <cfRule type="cellIs" dxfId="542" priority="95" stopIfTrue="1" operator="greaterThan">
      <formula>$G$9</formula>
    </cfRule>
  </conditionalFormatting>
  <conditionalFormatting sqref="H10">
    <cfRule type="cellIs" dxfId="541" priority="94" stopIfTrue="1" operator="greaterThan">
      <formula>$G$10</formula>
    </cfRule>
  </conditionalFormatting>
  <conditionalFormatting sqref="H11">
    <cfRule type="cellIs" dxfId="540" priority="93" stopIfTrue="1" operator="greaterThan">
      <formula>$G$11</formula>
    </cfRule>
  </conditionalFormatting>
  <conditionalFormatting sqref="H12">
    <cfRule type="cellIs" dxfId="539" priority="92" stopIfTrue="1" operator="greaterThan">
      <formula>$G$12</formula>
    </cfRule>
  </conditionalFormatting>
  <conditionalFormatting sqref="H13">
    <cfRule type="cellIs" dxfId="538" priority="91" stopIfTrue="1" operator="greaterThan">
      <formula>$G$13</formula>
    </cfRule>
  </conditionalFormatting>
  <conditionalFormatting sqref="H14">
    <cfRule type="cellIs" dxfId="537" priority="90" stopIfTrue="1" operator="greaterThan">
      <formula>$G$14</formula>
    </cfRule>
  </conditionalFormatting>
  <conditionalFormatting sqref="H15">
    <cfRule type="cellIs" dxfId="536" priority="89" stopIfTrue="1" operator="greaterThan">
      <formula>$G$15</formula>
    </cfRule>
  </conditionalFormatting>
  <conditionalFormatting sqref="H16">
    <cfRule type="cellIs" dxfId="535" priority="88" stopIfTrue="1" operator="greaterThan">
      <formula>$G$16</formula>
    </cfRule>
  </conditionalFormatting>
  <conditionalFormatting sqref="H17">
    <cfRule type="cellIs" dxfId="534" priority="87" stopIfTrue="1" operator="greaterThan">
      <formula>$G$17</formula>
    </cfRule>
  </conditionalFormatting>
  <conditionalFormatting sqref="H18">
    <cfRule type="cellIs" dxfId="533" priority="86" stopIfTrue="1" operator="greaterThan">
      <formula>$G$18</formula>
    </cfRule>
  </conditionalFormatting>
  <conditionalFormatting sqref="H19">
    <cfRule type="cellIs" dxfId="532" priority="85" stopIfTrue="1" operator="greaterThan">
      <formula>$G$19</formula>
    </cfRule>
  </conditionalFormatting>
  <conditionalFormatting sqref="H20">
    <cfRule type="cellIs" dxfId="531" priority="84" stopIfTrue="1" operator="greaterThan">
      <formula>$G$20</formula>
    </cfRule>
  </conditionalFormatting>
  <conditionalFormatting sqref="H21">
    <cfRule type="cellIs" dxfId="530" priority="83" stopIfTrue="1" operator="greaterThan">
      <formula>$G$21</formula>
    </cfRule>
  </conditionalFormatting>
  <conditionalFormatting sqref="H22">
    <cfRule type="cellIs" dxfId="529" priority="82" stopIfTrue="1" operator="greaterThan">
      <formula>$G$22</formula>
    </cfRule>
  </conditionalFormatting>
  <conditionalFormatting sqref="H23">
    <cfRule type="cellIs" dxfId="528" priority="81" stopIfTrue="1" operator="greaterThan">
      <formula>$G$23</formula>
    </cfRule>
  </conditionalFormatting>
  <conditionalFormatting sqref="J8">
    <cfRule type="cellIs" dxfId="527" priority="80" stopIfTrue="1" operator="greaterThan">
      <formula>$I$8</formula>
    </cfRule>
  </conditionalFormatting>
  <conditionalFormatting sqref="J9">
    <cfRule type="cellIs" dxfId="526" priority="79" stopIfTrue="1" operator="greaterThan">
      <formula>$I$9</formula>
    </cfRule>
  </conditionalFormatting>
  <conditionalFormatting sqref="J10">
    <cfRule type="cellIs" dxfId="525" priority="78" stopIfTrue="1" operator="greaterThan">
      <formula>$I$10</formula>
    </cfRule>
  </conditionalFormatting>
  <conditionalFormatting sqref="J11">
    <cfRule type="cellIs" dxfId="524" priority="77" stopIfTrue="1" operator="greaterThan">
      <formula>$I$11</formula>
    </cfRule>
  </conditionalFormatting>
  <conditionalFormatting sqref="J12">
    <cfRule type="cellIs" dxfId="523" priority="76" stopIfTrue="1" operator="greaterThan">
      <formula>$I$12</formula>
    </cfRule>
  </conditionalFormatting>
  <conditionalFormatting sqref="J13">
    <cfRule type="cellIs" dxfId="522" priority="75" stopIfTrue="1" operator="greaterThan">
      <formula>$I$13</formula>
    </cfRule>
  </conditionalFormatting>
  <conditionalFormatting sqref="J14">
    <cfRule type="cellIs" dxfId="521" priority="74" stopIfTrue="1" operator="greaterThan">
      <formula>$I$14</formula>
    </cfRule>
  </conditionalFormatting>
  <conditionalFormatting sqref="J15">
    <cfRule type="cellIs" dxfId="520" priority="73" stopIfTrue="1" operator="greaterThan">
      <formula>$I$15</formula>
    </cfRule>
  </conditionalFormatting>
  <conditionalFormatting sqref="J16">
    <cfRule type="cellIs" dxfId="519" priority="72" stopIfTrue="1" operator="greaterThan">
      <formula>$I$16</formula>
    </cfRule>
  </conditionalFormatting>
  <conditionalFormatting sqref="J17">
    <cfRule type="cellIs" dxfId="518" priority="71" stopIfTrue="1" operator="greaterThan">
      <formula>$I$17</formula>
    </cfRule>
  </conditionalFormatting>
  <conditionalFormatting sqref="J18">
    <cfRule type="cellIs" dxfId="517" priority="70" stopIfTrue="1" operator="greaterThan">
      <formula>$I$18</formula>
    </cfRule>
  </conditionalFormatting>
  <conditionalFormatting sqref="J19">
    <cfRule type="cellIs" dxfId="516" priority="69" stopIfTrue="1" operator="greaterThan">
      <formula>$I$19</formula>
    </cfRule>
  </conditionalFormatting>
  <conditionalFormatting sqref="J20">
    <cfRule type="cellIs" dxfId="515" priority="68" stopIfTrue="1" operator="greaterThan">
      <formula>$I$20</formula>
    </cfRule>
  </conditionalFormatting>
  <conditionalFormatting sqref="J21">
    <cfRule type="cellIs" dxfId="514" priority="67" stopIfTrue="1" operator="greaterThan">
      <formula>$I$21</formula>
    </cfRule>
  </conditionalFormatting>
  <conditionalFormatting sqref="J22">
    <cfRule type="cellIs" dxfId="513" priority="66" stopIfTrue="1" operator="greaterThan">
      <formula>$I$22</formula>
    </cfRule>
  </conditionalFormatting>
  <conditionalFormatting sqref="J23">
    <cfRule type="cellIs" dxfId="512" priority="65" stopIfTrue="1" operator="greaterThan">
      <formula>$I$23</formula>
    </cfRule>
  </conditionalFormatting>
  <conditionalFormatting sqref="L8">
    <cfRule type="cellIs" dxfId="511" priority="64" stopIfTrue="1" operator="greaterThan">
      <formula>$K$8</formula>
    </cfRule>
  </conditionalFormatting>
  <conditionalFormatting sqref="L9">
    <cfRule type="cellIs" dxfId="510" priority="63" stopIfTrue="1" operator="greaterThan">
      <formula>$K$9</formula>
    </cfRule>
  </conditionalFormatting>
  <conditionalFormatting sqref="L10">
    <cfRule type="cellIs" dxfId="509" priority="62" stopIfTrue="1" operator="greaterThan">
      <formula>$K$10</formula>
    </cfRule>
  </conditionalFormatting>
  <conditionalFormatting sqref="L11">
    <cfRule type="cellIs" dxfId="508" priority="61" stopIfTrue="1" operator="greaterThan">
      <formula>$K$11</formula>
    </cfRule>
  </conditionalFormatting>
  <conditionalFormatting sqref="L12">
    <cfRule type="cellIs" dxfId="507" priority="60" stopIfTrue="1" operator="greaterThan">
      <formula>$K$12</formula>
    </cfRule>
  </conditionalFormatting>
  <conditionalFormatting sqref="L13">
    <cfRule type="cellIs" dxfId="506" priority="59" stopIfTrue="1" operator="greaterThan">
      <formula>$K$13</formula>
    </cfRule>
  </conditionalFormatting>
  <conditionalFormatting sqref="L14">
    <cfRule type="cellIs" dxfId="505" priority="58" stopIfTrue="1" operator="greaterThan">
      <formula>$K$14</formula>
    </cfRule>
  </conditionalFormatting>
  <conditionalFormatting sqref="L15">
    <cfRule type="cellIs" dxfId="504" priority="57" stopIfTrue="1" operator="greaterThan">
      <formula>$K$15</formula>
    </cfRule>
  </conditionalFormatting>
  <conditionalFormatting sqref="L16">
    <cfRule type="cellIs" dxfId="503" priority="56" stopIfTrue="1" operator="greaterThan">
      <formula>$K$16</formula>
    </cfRule>
  </conditionalFormatting>
  <conditionalFormatting sqref="L17">
    <cfRule type="cellIs" dxfId="502" priority="55" stopIfTrue="1" operator="greaterThan">
      <formula>$K$17</formula>
    </cfRule>
  </conditionalFormatting>
  <conditionalFormatting sqref="L18">
    <cfRule type="cellIs" dxfId="501" priority="54" stopIfTrue="1" operator="greaterThan">
      <formula>$K$18</formula>
    </cfRule>
  </conditionalFormatting>
  <conditionalFormatting sqref="L19">
    <cfRule type="cellIs" dxfId="500" priority="53" stopIfTrue="1" operator="greaterThan">
      <formula>$K$19</formula>
    </cfRule>
  </conditionalFormatting>
  <conditionalFormatting sqref="L20">
    <cfRule type="cellIs" dxfId="499" priority="52" stopIfTrue="1" operator="greaterThan">
      <formula>$K$20</formula>
    </cfRule>
  </conditionalFormatting>
  <conditionalFormatting sqref="L21">
    <cfRule type="cellIs" dxfId="498" priority="51" stopIfTrue="1" operator="greaterThan">
      <formula>$K$21</formula>
    </cfRule>
  </conditionalFormatting>
  <conditionalFormatting sqref="L22">
    <cfRule type="cellIs" dxfId="497" priority="50" stopIfTrue="1" operator="greaterThan">
      <formula>$K$22</formula>
    </cfRule>
  </conditionalFormatting>
  <conditionalFormatting sqref="L23">
    <cfRule type="cellIs" dxfId="496" priority="49" stopIfTrue="1" operator="greaterThan">
      <formula>$K$23</formula>
    </cfRule>
  </conditionalFormatting>
  <conditionalFormatting sqref="N8">
    <cfRule type="cellIs" dxfId="495" priority="48" stopIfTrue="1" operator="greaterThan">
      <formula>$M$8</formula>
    </cfRule>
  </conditionalFormatting>
  <conditionalFormatting sqref="N9">
    <cfRule type="cellIs" dxfId="494" priority="47" stopIfTrue="1" operator="greaterThan">
      <formula>$M$9</formula>
    </cfRule>
  </conditionalFormatting>
  <conditionalFormatting sqref="N10">
    <cfRule type="cellIs" dxfId="493" priority="46" stopIfTrue="1" operator="greaterThan">
      <formula>$M$10</formula>
    </cfRule>
  </conditionalFormatting>
  <conditionalFormatting sqref="N11">
    <cfRule type="cellIs" dxfId="492" priority="45" stopIfTrue="1" operator="greaterThan">
      <formula>$M$11</formula>
    </cfRule>
  </conditionalFormatting>
  <conditionalFormatting sqref="N12">
    <cfRule type="cellIs" dxfId="491" priority="44" stopIfTrue="1" operator="greaterThan">
      <formula>$M$12</formula>
    </cfRule>
  </conditionalFormatting>
  <conditionalFormatting sqref="N13">
    <cfRule type="cellIs" dxfId="490" priority="43" stopIfTrue="1" operator="greaterThan">
      <formula>$M$13</formula>
    </cfRule>
  </conditionalFormatting>
  <conditionalFormatting sqref="N14">
    <cfRule type="cellIs" dxfId="489" priority="42" stopIfTrue="1" operator="greaterThan">
      <formula>$M$14</formula>
    </cfRule>
  </conditionalFormatting>
  <conditionalFormatting sqref="N15">
    <cfRule type="cellIs" dxfId="488" priority="41" stopIfTrue="1" operator="greaterThan">
      <formula>$M$15</formula>
    </cfRule>
  </conditionalFormatting>
  <conditionalFormatting sqref="N16">
    <cfRule type="cellIs" dxfId="487" priority="40" stopIfTrue="1" operator="greaterThan">
      <formula>$M$16</formula>
    </cfRule>
  </conditionalFormatting>
  <conditionalFormatting sqref="N17">
    <cfRule type="cellIs" dxfId="486" priority="39" stopIfTrue="1" operator="greaterThan">
      <formula>$M$17</formula>
    </cfRule>
  </conditionalFormatting>
  <conditionalFormatting sqref="N18">
    <cfRule type="cellIs" dxfId="485" priority="38" stopIfTrue="1" operator="greaterThan">
      <formula>$M$18</formula>
    </cfRule>
  </conditionalFormatting>
  <conditionalFormatting sqref="N19">
    <cfRule type="cellIs" dxfId="484" priority="37" stopIfTrue="1" operator="greaterThan">
      <formula>$M$19</formula>
    </cfRule>
  </conditionalFormatting>
  <conditionalFormatting sqref="N20">
    <cfRule type="cellIs" dxfId="483" priority="36" stopIfTrue="1" operator="greaterThan">
      <formula>$M$20</formula>
    </cfRule>
  </conditionalFormatting>
  <conditionalFormatting sqref="N21">
    <cfRule type="cellIs" dxfId="482" priority="35" stopIfTrue="1" operator="greaterThan">
      <formula>$M$21</formula>
    </cfRule>
  </conditionalFormatting>
  <conditionalFormatting sqref="N22">
    <cfRule type="cellIs" dxfId="481" priority="34" stopIfTrue="1" operator="greaterThan">
      <formula>$M$22</formula>
    </cfRule>
  </conditionalFormatting>
  <conditionalFormatting sqref="N23">
    <cfRule type="cellIs" dxfId="480" priority="33" stopIfTrue="1" operator="greaterThan">
      <formula>$M$23</formula>
    </cfRule>
  </conditionalFormatting>
  <conditionalFormatting sqref="P8">
    <cfRule type="cellIs" dxfId="479" priority="32" stopIfTrue="1" operator="greaterThan">
      <formula>$O$8</formula>
    </cfRule>
  </conditionalFormatting>
  <conditionalFormatting sqref="P9">
    <cfRule type="cellIs" dxfId="478" priority="31" stopIfTrue="1" operator="greaterThan">
      <formula>$O$9</formula>
    </cfRule>
  </conditionalFormatting>
  <conditionalFormatting sqref="P10">
    <cfRule type="cellIs" dxfId="477" priority="30" stopIfTrue="1" operator="greaterThan">
      <formula>$O$10</formula>
    </cfRule>
  </conditionalFormatting>
  <conditionalFormatting sqref="P11">
    <cfRule type="cellIs" dxfId="476" priority="29" stopIfTrue="1" operator="greaterThan">
      <formula>$O$11</formula>
    </cfRule>
  </conditionalFormatting>
  <conditionalFormatting sqref="P12">
    <cfRule type="cellIs" dxfId="475" priority="28" stopIfTrue="1" operator="greaterThan">
      <formula>$O$12</formula>
    </cfRule>
  </conditionalFormatting>
  <conditionalFormatting sqref="P13">
    <cfRule type="cellIs" dxfId="474" priority="27" stopIfTrue="1" operator="greaterThan">
      <formula>$O$13</formula>
    </cfRule>
  </conditionalFormatting>
  <conditionalFormatting sqref="P14">
    <cfRule type="cellIs" dxfId="473" priority="26" stopIfTrue="1" operator="greaterThan">
      <formula>$O$14</formula>
    </cfRule>
  </conditionalFormatting>
  <conditionalFormatting sqref="P15">
    <cfRule type="cellIs" dxfId="472" priority="25" stopIfTrue="1" operator="greaterThan">
      <formula>$O$15</formula>
    </cfRule>
  </conditionalFormatting>
  <conditionalFormatting sqref="P16">
    <cfRule type="cellIs" dxfId="471" priority="24" stopIfTrue="1" operator="greaterThan">
      <formula>$O$16</formula>
    </cfRule>
  </conditionalFormatting>
  <conditionalFormatting sqref="P17">
    <cfRule type="cellIs" dxfId="470" priority="23" stopIfTrue="1" operator="greaterThan">
      <formula>$O$17</formula>
    </cfRule>
  </conditionalFormatting>
  <conditionalFormatting sqref="P18">
    <cfRule type="cellIs" dxfId="469" priority="22" stopIfTrue="1" operator="greaterThan">
      <formula>$O$18</formula>
    </cfRule>
  </conditionalFormatting>
  <conditionalFormatting sqref="P19">
    <cfRule type="cellIs" dxfId="468" priority="21" stopIfTrue="1" operator="greaterThan">
      <formula>$O$19</formula>
    </cfRule>
  </conditionalFormatting>
  <conditionalFormatting sqref="P20">
    <cfRule type="cellIs" dxfId="467" priority="20" stopIfTrue="1" operator="greaterThan">
      <formula>$O$20</formula>
    </cfRule>
  </conditionalFormatting>
  <conditionalFormatting sqref="P21">
    <cfRule type="cellIs" dxfId="466" priority="19" stopIfTrue="1" operator="greaterThan">
      <formula>$O$21</formula>
    </cfRule>
  </conditionalFormatting>
  <conditionalFormatting sqref="P22">
    <cfRule type="cellIs" dxfId="465" priority="18" stopIfTrue="1" operator="greaterThan">
      <formula>$O$22</formula>
    </cfRule>
  </conditionalFormatting>
  <conditionalFormatting sqref="P23">
    <cfRule type="cellIs" dxfId="464" priority="17" stopIfTrue="1" operator="greaterThan">
      <formula>$O$23</formula>
    </cfRule>
  </conditionalFormatting>
  <conditionalFormatting sqref="R8">
    <cfRule type="cellIs" dxfId="463" priority="16" stopIfTrue="1" operator="greaterThan">
      <formula>$Q$8</formula>
    </cfRule>
  </conditionalFormatting>
  <conditionalFormatting sqref="R9">
    <cfRule type="cellIs" dxfId="462" priority="15" stopIfTrue="1" operator="greaterThan">
      <formula>$Q$9</formula>
    </cfRule>
  </conditionalFormatting>
  <conditionalFormatting sqref="R10">
    <cfRule type="cellIs" dxfId="461" priority="14" stopIfTrue="1" operator="greaterThan">
      <formula>$Q$10</formula>
    </cfRule>
  </conditionalFormatting>
  <conditionalFormatting sqref="R11">
    <cfRule type="cellIs" dxfId="460" priority="13" stopIfTrue="1" operator="greaterThan">
      <formula>$Q$11</formula>
    </cfRule>
  </conditionalFormatting>
  <conditionalFormatting sqref="R12">
    <cfRule type="cellIs" dxfId="459" priority="12" stopIfTrue="1" operator="greaterThan">
      <formula>$Q$12</formula>
    </cfRule>
  </conditionalFormatting>
  <conditionalFormatting sqref="R13">
    <cfRule type="cellIs" dxfId="458" priority="11" stopIfTrue="1" operator="greaterThan">
      <formula>$Q$13</formula>
    </cfRule>
  </conditionalFormatting>
  <conditionalFormatting sqref="R14">
    <cfRule type="cellIs" dxfId="457" priority="10" stopIfTrue="1" operator="greaterThan">
      <formula>$Q$14</formula>
    </cfRule>
  </conditionalFormatting>
  <conditionalFormatting sqref="R15">
    <cfRule type="cellIs" dxfId="456" priority="9" stopIfTrue="1" operator="greaterThan">
      <formula>$Q$15</formula>
    </cfRule>
  </conditionalFormatting>
  <conditionalFormatting sqref="R16">
    <cfRule type="cellIs" dxfId="455" priority="8" stopIfTrue="1" operator="greaterThan">
      <formula>$Q$16</formula>
    </cfRule>
  </conditionalFormatting>
  <conditionalFormatting sqref="R17">
    <cfRule type="cellIs" dxfId="454" priority="7" stopIfTrue="1" operator="greaterThan">
      <formula>$Q$17</formula>
    </cfRule>
  </conditionalFormatting>
  <conditionalFormatting sqref="R18">
    <cfRule type="cellIs" dxfId="453" priority="6" stopIfTrue="1" operator="greaterThan">
      <formula>$Q$18</formula>
    </cfRule>
  </conditionalFormatting>
  <conditionalFormatting sqref="R19">
    <cfRule type="cellIs" dxfId="452" priority="5" stopIfTrue="1" operator="greaterThan">
      <formula>$Q$19</formula>
    </cfRule>
  </conditionalFormatting>
  <conditionalFormatting sqref="R20">
    <cfRule type="cellIs" dxfId="451" priority="4" stopIfTrue="1" operator="greaterThan">
      <formula>$Q$20</formula>
    </cfRule>
  </conditionalFormatting>
  <conditionalFormatting sqref="R21">
    <cfRule type="cellIs" dxfId="450" priority="3" stopIfTrue="1" operator="greaterThan">
      <formula>$Q$21</formula>
    </cfRule>
  </conditionalFormatting>
  <conditionalFormatting sqref="R22">
    <cfRule type="cellIs" dxfId="449" priority="2" stopIfTrue="1" operator="greaterThan">
      <formula>$Q$22</formula>
    </cfRule>
  </conditionalFormatting>
  <conditionalFormatting sqref="R23">
    <cfRule type="cellIs" dxfId="448" priority="1" stopIfTrue="1" operator="greaterThan">
      <formula>$Q$23</formula>
    </cfRule>
  </conditionalFormatting>
  <printOptions horizontalCentered="1"/>
  <pageMargins left="0.75" right="0.75" top="0.5" bottom="0.46" header="0.25" footer="0.25"/>
  <pageSetup scale="75" orientation="landscape" r:id="rId1"/>
  <headerFooter alignWithMargins="0"/>
  <ignoredErrors>
    <ignoredError sqref="G7 I7 K7 M7 O7 Q7" formula="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0"/>
  <sheetViews>
    <sheetView zoomScaleNormal="100" zoomScaleSheetLayoutView="100" workbookViewId="0">
      <selection activeCell="B8" sqref="B8:B11"/>
    </sheetView>
  </sheetViews>
  <sheetFormatPr defaultColWidth="8.85546875" defaultRowHeight="12.75" x14ac:dyDescent="0.2"/>
  <cols>
    <col min="1" max="1" width="12.42578125" style="39" customWidth="1"/>
    <col min="2" max="3" width="10" style="39" customWidth="1"/>
    <col min="4" max="4" width="10" style="39" hidden="1" customWidth="1"/>
    <col min="5" max="12" width="9.42578125" style="39" customWidth="1"/>
    <col min="13" max="16384" width="8.85546875" style="39"/>
  </cols>
  <sheetData>
    <row r="1" spans="1:18" ht="21" customHeight="1" thickBot="1" x14ac:dyDescent="0.3">
      <c r="A1" s="35" t="s">
        <v>14</v>
      </c>
      <c r="B1" s="36"/>
      <c r="C1" s="64">
        <f>'Milestone Wells'!B10</f>
        <v>0</v>
      </c>
      <c r="D1" s="37"/>
      <c r="E1" s="181" t="s">
        <v>47</v>
      </c>
      <c r="F1" s="182"/>
      <c r="G1" s="185">
        <f>'Milestone Wells'!B2</f>
        <v>0</v>
      </c>
      <c r="H1" s="186"/>
      <c r="I1" s="38"/>
      <c r="J1" s="181" t="s">
        <v>50</v>
      </c>
      <c r="K1" s="182"/>
      <c r="L1" s="182"/>
      <c r="M1" s="187">
        <f>'Milestone Wells'!H2</f>
        <v>0</v>
      </c>
      <c r="N1" s="188"/>
    </row>
    <row r="2" spans="1:18" ht="18.75" thickBot="1" x14ac:dyDescent="0.3">
      <c r="A2" s="40"/>
      <c r="B2" s="41"/>
      <c r="C2" s="42"/>
      <c r="D2" s="42"/>
      <c r="E2" s="183" t="s">
        <v>48</v>
      </c>
      <c r="F2" s="184"/>
      <c r="G2" s="189">
        <f>'Milestone Wells'!B3</f>
        <v>0</v>
      </c>
      <c r="H2" s="190"/>
      <c r="I2" s="38"/>
      <c r="J2" s="183" t="s">
        <v>51</v>
      </c>
      <c r="K2" s="184"/>
      <c r="L2" s="184"/>
      <c r="M2" s="191">
        <f>'Milestone Wells'!H3</f>
        <v>0</v>
      </c>
      <c r="N2" s="192"/>
    </row>
    <row r="3" spans="1:18" ht="18" customHeight="1" thickBot="1" x14ac:dyDescent="0.3">
      <c r="A3" s="202" t="s">
        <v>20</v>
      </c>
      <c r="B3" s="203"/>
      <c r="C3" s="203"/>
      <c r="D3" s="204"/>
      <c r="E3" s="203"/>
      <c r="F3" s="203"/>
      <c r="G3" s="203"/>
      <c r="H3" s="203"/>
      <c r="I3" s="203"/>
      <c r="J3" s="203"/>
      <c r="K3" s="203"/>
      <c r="L3" s="203"/>
      <c r="M3" s="203"/>
      <c r="N3" s="203"/>
      <c r="O3" s="203"/>
      <c r="P3" s="203"/>
      <c r="Q3" s="43"/>
      <c r="R3" s="44"/>
    </row>
    <row r="4" spans="1:18" ht="15.75" x14ac:dyDescent="0.25">
      <c r="A4" s="208" t="s">
        <v>16</v>
      </c>
      <c r="B4" s="193" t="s">
        <v>17</v>
      </c>
      <c r="C4" s="196" t="s">
        <v>25</v>
      </c>
      <c r="D4" s="45"/>
      <c r="E4" s="207" t="s">
        <v>21</v>
      </c>
      <c r="F4" s="199"/>
      <c r="G4" s="199" t="s">
        <v>23</v>
      </c>
      <c r="H4" s="199"/>
      <c r="I4" s="199" t="s">
        <v>22</v>
      </c>
      <c r="J4" s="199"/>
      <c r="K4" s="199" t="s">
        <v>24</v>
      </c>
      <c r="L4" s="199"/>
      <c r="M4" s="199" t="s">
        <v>26</v>
      </c>
      <c r="N4" s="199"/>
      <c r="O4" s="199" t="s">
        <v>27</v>
      </c>
      <c r="P4" s="199"/>
      <c r="Q4" s="199" t="s">
        <v>29</v>
      </c>
      <c r="R4" s="205"/>
    </row>
    <row r="5" spans="1:18" ht="22.5" customHeight="1" x14ac:dyDescent="0.2">
      <c r="A5" s="209"/>
      <c r="B5" s="194"/>
      <c r="C5" s="197"/>
      <c r="D5" s="45"/>
      <c r="E5" s="201" t="s">
        <v>7</v>
      </c>
      <c r="F5" s="200"/>
      <c r="G5" s="200" t="s">
        <v>52</v>
      </c>
      <c r="H5" s="200"/>
      <c r="I5" s="200" t="s">
        <v>28</v>
      </c>
      <c r="J5" s="200"/>
      <c r="K5" s="200" t="s">
        <v>12</v>
      </c>
      <c r="L5" s="200"/>
      <c r="M5" s="200" t="s">
        <v>4</v>
      </c>
      <c r="N5" s="200"/>
      <c r="O5" s="200" t="s">
        <v>30</v>
      </c>
      <c r="P5" s="200"/>
      <c r="Q5" s="200" t="s">
        <v>31</v>
      </c>
      <c r="R5" s="206"/>
    </row>
    <row r="6" spans="1:18" ht="24" customHeight="1" thickBot="1" x14ac:dyDescent="0.25">
      <c r="A6" s="210"/>
      <c r="B6" s="195"/>
      <c r="C6" s="198"/>
      <c r="D6" s="46"/>
      <c r="E6" s="47" t="s">
        <v>19</v>
      </c>
      <c r="F6" s="48" t="s">
        <v>18</v>
      </c>
      <c r="G6" s="48" t="s">
        <v>19</v>
      </c>
      <c r="H6" s="48" t="s">
        <v>18</v>
      </c>
      <c r="I6" s="48" t="s">
        <v>19</v>
      </c>
      <c r="J6" s="48" t="s">
        <v>18</v>
      </c>
      <c r="K6" s="48" t="s">
        <v>19</v>
      </c>
      <c r="L6" s="49" t="s">
        <v>18</v>
      </c>
      <c r="M6" s="48" t="s">
        <v>19</v>
      </c>
      <c r="N6" s="49" t="s">
        <v>18</v>
      </c>
      <c r="O6" s="48" t="s">
        <v>19</v>
      </c>
      <c r="P6" s="49" t="s">
        <v>18</v>
      </c>
      <c r="Q6" s="48" t="s">
        <v>19</v>
      </c>
      <c r="R6" s="50" t="s">
        <v>18</v>
      </c>
    </row>
    <row r="7" spans="1:18" x14ac:dyDescent="0.2">
      <c r="A7" s="65">
        <v>0</v>
      </c>
      <c r="B7" s="68">
        <f>'Milestone Wells'!H2</f>
        <v>0</v>
      </c>
      <c r="C7" s="69">
        <v>0</v>
      </c>
      <c r="D7" s="70">
        <f>IF(C7="",A7,C7)</f>
        <v>0</v>
      </c>
      <c r="E7" s="34" t="str">
        <f>IF('Milestone Wells'!C10="","NA",'Milestone Wells'!C10)</f>
        <v>NA</v>
      </c>
      <c r="F7" s="102" t="str">
        <f>E7</f>
        <v>NA</v>
      </c>
      <c r="G7" s="32">
        <f>IF('Milestone Wells'!G10="","NA",'Milestone Wells'!G10)</f>
        <v>0</v>
      </c>
      <c r="H7" s="102">
        <f>G7</f>
        <v>0</v>
      </c>
      <c r="I7" s="32">
        <f>IF('Milestone Wells'!K10="","NA",'Milestone Wells'!K10)</f>
        <v>0</v>
      </c>
      <c r="J7" s="102">
        <f>I7</f>
        <v>0</v>
      </c>
      <c r="K7" s="32" t="str">
        <f>IF('Milestone Wells'!L10="","NA",'Milestone Wells'!L10)</f>
        <v>NA</v>
      </c>
      <c r="L7" s="102" t="str">
        <f>K7</f>
        <v>NA</v>
      </c>
      <c r="M7" s="71" t="str">
        <f>IF('Milestone Wells'!M10="","NA",'Milestone Wells'!M10)</f>
        <v>NA</v>
      </c>
      <c r="N7" s="102" t="str">
        <f>M7</f>
        <v>NA</v>
      </c>
      <c r="O7" s="71" t="str">
        <f>IF('Milestone Wells'!N10="","NA",'Milestone Wells'!N10)</f>
        <v>NA</v>
      </c>
      <c r="P7" s="102" t="str">
        <f>O7</f>
        <v>NA</v>
      </c>
      <c r="Q7" s="71" t="str">
        <f>IF('Milestone Wells'!O10="","NA",'Milestone Wells'!O10)</f>
        <v>NA</v>
      </c>
      <c r="R7" s="105" t="str">
        <f>Q7</f>
        <v>NA</v>
      </c>
    </row>
    <row r="8" spans="1:18" x14ac:dyDescent="0.2">
      <c r="A8" s="66">
        <v>0.25</v>
      </c>
      <c r="B8" s="92"/>
      <c r="C8" s="75" t="str">
        <f>IF(B8="","",(B8-$M$2)/365)</f>
        <v/>
      </c>
      <c r="D8" s="51">
        <f t="shared" ref="D8:D23" si="0">IF(C8="",A8,C8)</f>
        <v>0.25</v>
      </c>
      <c r="E8" s="73" t="str">
        <f>IF(E$7="NA","",IF(F$7&lt;E$24,"",IF($A8='Milestone Wells'!$C$37,E$24,IF(E7=E$24,E$24,IF(E$7&lt;E$24,"",E$7-(E$7-E$24)*($D8/'Milestone Wells'!$C$37))))))</f>
        <v/>
      </c>
      <c r="F8" s="103"/>
      <c r="G8" s="1" t="str">
        <f>IF(G$7="NA","",IF(H$7&lt;G$24,"",IF($A8='Milestone Wells'!$C$37,G$24,IF(G7=G$24,G$24,IF(G$7&lt;G$24,"",G$7-(G$7-G$24)*($D8/'Milestone Wells'!$C$37))))))</f>
        <v/>
      </c>
      <c r="H8" s="103"/>
      <c r="I8" s="1" t="str">
        <f>IF(I$7="NA","",IF(J$7&lt;I$24,"",IF($A8='Milestone Wells'!$C$37,I$24,IF(I7=I$24,I$24,IF(I$7&lt;I$24,"",I$7-(I$7-I$24)*($D8/'Milestone Wells'!$C$37))))))</f>
        <v/>
      </c>
      <c r="J8" s="103"/>
      <c r="K8" s="1" t="str">
        <f>IF(K$7="NA","",IF(L$7&lt;K$24,"",IF($A8='Milestone Wells'!$C$37,K$24,IF(K7=K$24,K$24,IF(K$7&lt;K$24,"",K$7-(K$7-K$24)*($D8/'Milestone Wells'!$C$37))))))</f>
        <v/>
      </c>
      <c r="L8" s="103"/>
      <c r="M8" s="1" t="str">
        <f>IF(M$7="NA","",IF(N$7&lt;M$24,"",IF($A8='Milestone Wells'!$C$37,M$24,IF(M7=M$24,M$24,IF(M$7&lt;M$24,"",M$7-(M$7-M$24)*($D8/'Milestone Wells'!$C$37))))))</f>
        <v/>
      </c>
      <c r="N8" s="103"/>
      <c r="O8" s="1" t="str">
        <f>IF(O$7="NA","",IF(P$7&lt;O$24,"",IF($A8='Milestone Wells'!$C$37,O$24,IF(O7=O$24,O$24,IF(O$7&lt;O$24,"",O$7-(O$7-O$24)*($D8/'Milestone Wells'!$C$37))))))</f>
        <v/>
      </c>
      <c r="P8" s="103"/>
      <c r="Q8" s="1" t="str">
        <f>IF(Q$7="NA","",IF(R$7&lt;Q$24,"",IF($A8='Milestone Wells'!$C$37,Q$24,IF(Q7=Q$24,Q$24,IF(Q$7&lt;Q$24,"",Q$7-(Q$7-Q$24)*($D8/'Milestone Wells'!$C$37))))))</f>
        <v/>
      </c>
      <c r="R8" s="106"/>
    </row>
    <row r="9" spans="1:18" x14ac:dyDescent="0.2">
      <c r="A9" s="66">
        <v>0.5</v>
      </c>
      <c r="B9" s="92"/>
      <c r="C9" s="75" t="str">
        <f t="shared" ref="C9:C23" si="1">IF(B9="","",(B9-$M$2)/365)</f>
        <v/>
      </c>
      <c r="D9" s="51">
        <f t="shared" si="0"/>
        <v>0.5</v>
      </c>
      <c r="E9" s="73" t="str">
        <f>IF(E$7="NA","",IF(F$7&lt;E$24,"",IF($A9='Milestone Wells'!$C$37,E$24,IF(E8=E$24,E$24,IF(E$7&lt;E$24,"",E$7-(E$7-E$24)*($D9/'Milestone Wells'!$C$37))))))</f>
        <v/>
      </c>
      <c r="F9" s="103"/>
      <c r="G9" s="1" t="str">
        <f>IF(G$7="NA","",IF(H$7&lt;G$24,"",IF($A9='Milestone Wells'!$C$37,G$24,IF(G8=G$24,G$24,IF(G$7&lt;G$24,"",G$7-(G$7-G$24)*($D9/'Milestone Wells'!$C$37))))))</f>
        <v/>
      </c>
      <c r="H9" s="103"/>
      <c r="I9" s="1" t="str">
        <f>IF(I$7="NA","",IF(J$7&lt;I$24,"",IF($A9='Milestone Wells'!$C$37,I$24,IF(I8=I$24,I$24,IF(I$7&lt;I$24,"",I$7-(I$7-I$24)*($D9/'Milestone Wells'!$C$37))))))</f>
        <v/>
      </c>
      <c r="J9" s="103"/>
      <c r="K9" s="1" t="str">
        <f>IF(K$7="NA","",IF(L$7&lt;K$24,"",IF($A9='Milestone Wells'!$C$37,K$24,IF(K8=K$24,K$24,IF(K$7&lt;K$24,"",K$7-(K$7-K$24)*($D9/'Milestone Wells'!$C$37))))))</f>
        <v/>
      </c>
      <c r="L9" s="103"/>
      <c r="M9" s="1" t="str">
        <f>IF(M$7="NA","",IF(N$7&lt;M$24,"",IF($A9='Milestone Wells'!$C$37,M$24,IF(M8=M$24,M$24,IF(M$7&lt;M$24,"",M$7-(M$7-M$24)*($D9/'Milestone Wells'!$C$37))))))</f>
        <v/>
      </c>
      <c r="N9" s="103"/>
      <c r="O9" s="1" t="str">
        <f>IF(O$7="NA","",IF(P$7&lt;O$24,"",IF($A9='Milestone Wells'!$C$37,O$24,IF(O8=O$24,O$24,IF(O$7&lt;O$24,"",O$7-(O$7-O$24)*($D9/'Milestone Wells'!$C$37))))))</f>
        <v/>
      </c>
      <c r="P9" s="103"/>
      <c r="Q9" s="1" t="str">
        <f>IF(Q$7="NA","",IF(R$7&lt;Q$24,"",IF($A9='Milestone Wells'!$C$37,Q$24,IF(Q8=Q$24,Q$24,IF(Q$7&lt;Q$24,"",Q$7-(Q$7-Q$24)*($D9/'Milestone Wells'!$C$37))))))</f>
        <v/>
      </c>
      <c r="R9" s="106"/>
    </row>
    <row r="10" spans="1:18" x14ac:dyDescent="0.2">
      <c r="A10" s="66">
        <v>0.75</v>
      </c>
      <c r="B10" s="92"/>
      <c r="C10" s="75" t="str">
        <f t="shared" si="1"/>
        <v/>
      </c>
      <c r="D10" s="51">
        <f t="shared" si="0"/>
        <v>0.75</v>
      </c>
      <c r="E10" s="73" t="str">
        <f>IF(E$7="NA","",IF(F$7&lt;E$24,"",IF($A10='Milestone Wells'!$C$37,E$24,IF(E9=E$24,E$24,IF(E$7&lt;E$24,"",E$7-(E$7-E$24)*($D10/'Milestone Wells'!$C$37))))))</f>
        <v/>
      </c>
      <c r="F10" s="103"/>
      <c r="G10" s="1" t="str">
        <f>IF(G$7="NA","",IF(H$7&lt;G$24,"",IF($A10='Milestone Wells'!$C$37,G$24,IF(G9=G$24,G$24,IF(G$7&lt;G$24,"",G$7-(G$7-G$24)*($D10/'Milestone Wells'!$C$37))))))</f>
        <v/>
      </c>
      <c r="H10" s="103"/>
      <c r="I10" s="1" t="str">
        <f>IF(I$7="NA","",IF(J$7&lt;I$24,"",IF($A10='Milestone Wells'!$C$37,I$24,IF(I9=I$24,I$24,IF(I$7&lt;I$24,"",I$7-(I$7-I$24)*($D10/'Milestone Wells'!$C$37))))))</f>
        <v/>
      </c>
      <c r="J10" s="103"/>
      <c r="K10" s="1" t="str">
        <f>IF(K$7="NA","",IF(L$7&lt;K$24,"",IF($A10='Milestone Wells'!$C$37,K$24,IF(K9=K$24,K$24,IF(K$7&lt;K$24,"",K$7-(K$7-K$24)*($D10/'Milestone Wells'!$C$37))))))</f>
        <v/>
      </c>
      <c r="L10" s="103"/>
      <c r="M10" s="1" t="str">
        <f>IF(M$7="NA","",IF(N$7&lt;M$24,"",IF($A10='Milestone Wells'!$C$37,M$24,IF(M9=M$24,M$24,IF(M$7&lt;M$24,"",M$7-(M$7-M$24)*($D10/'Milestone Wells'!$C$37))))))</f>
        <v/>
      </c>
      <c r="N10" s="103"/>
      <c r="O10" s="1" t="str">
        <f>IF(O$7="NA","",IF(P$7&lt;O$24,"",IF($A10='Milestone Wells'!$C$37,O$24,IF(O9=O$24,O$24,IF(O$7&lt;O$24,"",O$7-(O$7-O$24)*($D10/'Milestone Wells'!$C$37))))))</f>
        <v/>
      </c>
      <c r="P10" s="103"/>
      <c r="Q10" s="1" t="str">
        <f>IF(Q$7="NA","",IF(R$7&lt;Q$24,"",IF($A10='Milestone Wells'!$C$37,Q$24,IF(Q9=Q$24,Q$24,IF(Q$7&lt;Q$24,"",Q$7-(Q$7-Q$24)*($D10/'Milestone Wells'!$C$37))))))</f>
        <v/>
      </c>
      <c r="R10" s="106"/>
    </row>
    <row r="11" spans="1:18" x14ac:dyDescent="0.2">
      <c r="A11" s="66">
        <v>1</v>
      </c>
      <c r="B11" s="92"/>
      <c r="C11" s="75" t="str">
        <f t="shared" si="1"/>
        <v/>
      </c>
      <c r="D11" s="51">
        <f t="shared" si="0"/>
        <v>1</v>
      </c>
      <c r="E11" s="73" t="str">
        <f>IF(E$7="NA","",IF(F$7&lt;E$24,"",IF($A11='Milestone Wells'!$C$37,E$24,IF(E10=E$24,E$24,IF(E$7&lt;E$24,"",E$7-(E$7-E$24)*($D11/'Milestone Wells'!$C$37))))))</f>
        <v/>
      </c>
      <c r="F11" s="103"/>
      <c r="G11" s="1" t="str">
        <f>IF(G$7="NA","",IF(H$7&lt;G$24,"",IF($A11='Milestone Wells'!$C$37,G$24,IF(G10=G$24,G$24,IF(G$7&lt;G$24,"",G$7-(G$7-G$24)*($D11/'Milestone Wells'!$C$37))))))</f>
        <v/>
      </c>
      <c r="H11" s="103"/>
      <c r="I11" s="1" t="str">
        <f>IF(I$7="NA","",IF(J$7&lt;I$24,"",IF($A11='Milestone Wells'!$C$37,I$24,IF(I10=I$24,I$24,IF(I$7&lt;I$24,"",I$7-(I$7-I$24)*($D11/'Milestone Wells'!$C$37))))))</f>
        <v/>
      </c>
      <c r="J11" s="103"/>
      <c r="K11" s="1" t="str">
        <f>IF(K$7="NA","",IF(L$7&lt;K$24,"",IF($A11='Milestone Wells'!$C$37,K$24,IF(K10=K$24,K$24,IF(K$7&lt;K$24,"",K$7-(K$7-K$24)*($D11/'Milestone Wells'!$C$37))))))</f>
        <v/>
      </c>
      <c r="L11" s="103"/>
      <c r="M11" s="1" t="str">
        <f>IF(M$7="NA","",IF(N$7&lt;M$24,"",IF($A11='Milestone Wells'!$C$37,M$24,IF(M10=M$24,M$24,IF(M$7&lt;M$24,"",M$7-(M$7-M$24)*($D11/'Milestone Wells'!$C$37))))))</f>
        <v/>
      </c>
      <c r="N11" s="103"/>
      <c r="O11" s="1" t="str">
        <f>IF(O$7="NA","",IF(P$7&lt;O$24,"",IF($A11='Milestone Wells'!$C$37,O$24,IF(O10=O$24,O$24,IF(O$7&lt;O$24,"",O$7-(O$7-O$24)*($D11/'Milestone Wells'!$C$37))))))</f>
        <v/>
      </c>
      <c r="P11" s="103"/>
      <c r="Q11" s="1" t="str">
        <f>IF(Q$7="NA","",IF(R$7&lt;Q$24,"",IF($A11='Milestone Wells'!$C$37,Q$24,IF(Q10=Q$24,Q$24,IF(Q$7&lt;Q$24,"",Q$7-(Q$7-Q$24)*($D11/'Milestone Wells'!$C$37))))))</f>
        <v/>
      </c>
      <c r="R11" s="106"/>
    </row>
    <row r="12" spans="1:18" x14ac:dyDescent="0.2">
      <c r="A12" s="66">
        <v>1.25</v>
      </c>
      <c r="B12" s="92"/>
      <c r="C12" s="75" t="str">
        <f t="shared" si="1"/>
        <v/>
      </c>
      <c r="D12" s="51">
        <f t="shared" si="0"/>
        <v>1.25</v>
      </c>
      <c r="E12" s="73" t="str">
        <f>IF(E$7="NA","",IF(F$7&lt;E$24,"",IF($A12='Milestone Wells'!$C$37,E$24,IF(E11=E$24,E$24,IF(E$7&lt;E$24,"",E$7-(E$7-E$24)*($D12/'Milestone Wells'!$C$37))))))</f>
        <v/>
      </c>
      <c r="F12" s="103"/>
      <c r="G12" s="1" t="str">
        <f>IF(G$7="NA","",IF(H$7&lt;G$24,"",IF($A12='Milestone Wells'!$C$37,G$24,IF(G11=G$24,G$24,IF(G$7&lt;G$24,"",G$7-(G$7-G$24)*($D12/'Milestone Wells'!$C$37))))))</f>
        <v/>
      </c>
      <c r="H12" s="103"/>
      <c r="I12" s="1" t="str">
        <f>IF(I$7="NA","",IF(J$7&lt;I$24,"",IF($A12='Milestone Wells'!$C$37,I$24,IF(I11=I$24,I$24,IF(I$7&lt;I$24,"",I$7-(I$7-I$24)*($D12/'Milestone Wells'!$C$37))))))</f>
        <v/>
      </c>
      <c r="J12" s="103"/>
      <c r="K12" s="1" t="str">
        <f>IF(K$7="NA","",IF(L$7&lt;K$24,"",IF($A12='Milestone Wells'!$C$37,K$24,IF(K11=K$24,K$24,IF(K$7&lt;K$24,"",K$7-(K$7-K$24)*($D12/'Milestone Wells'!$C$37))))))</f>
        <v/>
      </c>
      <c r="L12" s="103"/>
      <c r="M12" s="1" t="str">
        <f>IF(M$7="NA","",IF(N$7&lt;M$24,"",IF($A12='Milestone Wells'!$C$37,M$24,IF(M11=M$24,M$24,IF(M$7&lt;M$24,"",M$7-(M$7-M$24)*($D12/'Milestone Wells'!$C$37))))))</f>
        <v/>
      </c>
      <c r="N12" s="103"/>
      <c r="O12" s="1" t="str">
        <f>IF(O$7="NA","",IF(P$7&lt;O$24,"",IF($A12='Milestone Wells'!$C$37,O$24,IF(O11=O$24,O$24,IF(O$7&lt;O$24,"",O$7-(O$7-O$24)*($D12/'Milestone Wells'!$C$37))))))</f>
        <v/>
      </c>
      <c r="P12" s="103"/>
      <c r="Q12" s="1" t="str">
        <f>IF(Q$7="NA","",IF(R$7&lt;Q$24,"",IF($A12='Milestone Wells'!$C$37,Q$24,IF(Q11=Q$24,Q$24,IF(Q$7&lt;Q$24,"",Q$7-(Q$7-Q$24)*($D12/'Milestone Wells'!$C$37))))))</f>
        <v/>
      </c>
      <c r="R12" s="106"/>
    </row>
    <row r="13" spans="1:18" x14ac:dyDescent="0.2">
      <c r="A13" s="66">
        <v>1.5</v>
      </c>
      <c r="B13" s="92"/>
      <c r="C13" s="75" t="str">
        <f t="shared" si="1"/>
        <v/>
      </c>
      <c r="D13" s="51">
        <f t="shared" si="0"/>
        <v>1.5</v>
      </c>
      <c r="E13" s="73" t="str">
        <f>IF(E$7="NA","",IF(F$7&lt;E$24,"",IF($A13='Milestone Wells'!$C$37,E$24,IF(E12=E$24,E$24,IF(E$7&lt;E$24,"",E$7-(E$7-E$24)*($D13/'Milestone Wells'!$C$37))))))</f>
        <v/>
      </c>
      <c r="F13" s="103"/>
      <c r="G13" s="1" t="str">
        <f>IF(G$7="NA","",IF(H$7&lt;G$24,"",IF($A13='Milestone Wells'!$C$37,G$24,IF(G12=G$24,G$24,IF(G$7&lt;G$24,"",G$7-(G$7-G$24)*($D13/'Milestone Wells'!$C$37))))))</f>
        <v/>
      </c>
      <c r="H13" s="103"/>
      <c r="I13" s="1" t="str">
        <f>IF(I$7="NA","",IF(J$7&lt;I$24,"",IF($A13='Milestone Wells'!$C$37,I$24,IF(I12=I$24,I$24,IF(I$7&lt;I$24,"",I$7-(I$7-I$24)*($D13/'Milestone Wells'!$C$37))))))</f>
        <v/>
      </c>
      <c r="J13" s="103"/>
      <c r="K13" s="1" t="str">
        <f>IF(K$7="NA","",IF(L$7&lt;K$24,"",IF($A13='Milestone Wells'!$C$37,K$24,IF(K12=K$24,K$24,IF(K$7&lt;K$24,"",K$7-(K$7-K$24)*($D13/'Milestone Wells'!$C$37))))))</f>
        <v/>
      </c>
      <c r="L13" s="103"/>
      <c r="M13" s="1" t="str">
        <f>IF(M$7="NA","",IF(N$7&lt;M$24,"",IF($A13='Milestone Wells'!$C$37,M$24,IF(M12=M$24,M$24,IF(M$7&lt;M$24,"",M$7-(M$7-M$24)*($D13/'Milestone Wells'!$C$37))))))</f>
        <v/>
      </c>
      <c r="N13" s="103"/>
      <c r="O13" s="1" t="str">
        <f>IF(O$7="NA","",IF(P$7&lt;O$24,"",IF($A13='Milestone Wells'!$C$37,O$24,IF(O12=O$24,O$24,IF(O$7&lt;O$24,"",O$7-(O$7-O$24)*($D13/'Milestone Wells'!$C$37))))))</f>
        <v/>
      </c>
      <c r="P13" s="103"/>
      <c r="Q13" s="1" t="str">
        <f>IF(Q$7="NA","",IF(R$7&lt;Q$24,"",IF($A13='Milestone Wells'!$C$37,Q$24,IF(Q12=Q$24,Q$24,IF(Q$7&lt;Q$24,"",Q$7-(Q$7-Q$24)*($D13/'Milestone Wells'!$C$37))))))</f>
        <v/>
      </c>
      <c r="R13" s="106"/>
    </row>
    <row r="14" spans="1:18" x14ac:dyDescent="0.2">
      <c r="A14" s="66">
        <v>1.75</v>
      </c>
      <c r="B14" s="92"/>
      <c r="C14" s="75" t="str">
        <f t="shared" si="1"/>
        <v/>
      </c>
      <c r="D14" s="51">
        <f t="shared" si="0"/>
        <v>1.75</v>
      </c>
      <c r="E14" s="73" t="str">
        <f>IF(E$7="NA","",IF(F$7&lt;E$24,"",IF($A14='Milestone Wells'!$C$37,E$24,IF(E13=E$24,E$24,IF(E$7&lt;E$24,"",E$7-(E$7-E$24)*($D14/'Milestone Wells'!$C$37))))))</f>
        <v/>
      </c>
      <c r="F14" s="103"/>
      <c r="G14" s="1" t="str">
        <f>IF(G$7="NA","",IF(H$7&lt;G$24,"",IF($A14='Milestone Wells'!$C$37,G$24,IF(G13=G$24,G$24,IF(G$7&lt;G$24,"",G$7-(G$7-G$24)*($D14/'Milestone Wells'!$C$37))))))</f>
        <v/>
      </c>
      <c r="H14" s="103"/>
      <c r="I14" s="1" t="str">
        <f>IF(I$7="NA","",IF(J$7&lt;I$24,"",IF($A14='Milestone Wells'!$C$37,I$24,IF(I13=I$24,I$24,IF(I$7&lt;I$24,"",I$7-(I$7-I$24)*($D14/'Milestone Wells'!$C$37))))))</f>
        <v/>
      </c>
      <c r="J14" s="103"/>
      <c r="K14" s="1" t="str">
        <f>IF(K$7="NA","",IF(L$7&lt;K$24,"",IF($A14='Milestone Wells'!$C$37,K$24,IF(K13=K$24,K$24,IF(K$7&lt;K$24,"",K$7-(K$7-K$24)*($D14/'Milestone Wells'!$C$37))))))</f>
        <v/>
      </c>
      <c r="L14" s="103"/>
      <c r="M14" s="1" t="str">
        <f>IF(M$7="NA","",IF(N$7&lt;M$24,"",IF($A14='Milestone Wells'!$C$37,M$24,IF(M13=M$24,M$24,IF(M$7&lt;M$24,"",M$7-(M$7-M$24)*($D14/'Milestone Wells'!$C$37))))))</f>
        <v/>
      </c>
      <c r="N14" s="103"/>
      <c r="O14" s="1" t="str">
        <f>IF(O$7="NA","",IF(P$7&lt;O$24,"",IF($A14='Milestone Wells'!$C$37,O$24,IF(O13=O$24,O$24,IF(O$7&lt;O$24,"",O$7-(O$7-O$24)*($D14/'Milestone Wells'!$C$37))))))</f>
        <v/>
      </c>
      <c r="P14" s="103"/>
      <c r="Q14" s="1" t="str">
        <f>IF(Q$7="NA","",IF(R$7&lt;Q$24,"",IF($A14='Milestone Wells'!$C$37,Q$24,IF(Q13=Q$24,Q$24,IF(Q$7&lt;Q$24,"",Q$7-(Q$7-Q$24)*($D14/'Milestone Wells'!$C$37))))))</f>
        <v/>
      </c>
      <c r="R14" s="106"/>
    </row>
    <row r="15" spans="1:18" x14ac:dyDescent="0.2">
      <c r="A15" s="66">
        <v>2</v>
      </c>
      <c r="B15" s="92"/>
      <c r="C15" s="75" t="str">
        <f t="shared" si="1"/>
        <v/>
      </c>
      <c r="D15" s="51">
        <f t="shared" si="0"/>
        <v>2</v>
      </c>
      <c r="E15" s="73" t="str">
        <f>IF(E$7="NA","",IF(F$7&lt;E$24,"",IF($A15='Milestone Wells'!$C$37,E$24,IF(E14=E$24,E$24,IF(E$7&lt;E$24,"",E$7-(E$7-E$24)*($D15/'Milestone Wells'!$C$37))))))</f>
        <v/>
      </c>
      <c r="F15" s="103"/>
      <c r="G15" s="1" t="str">
        <f>IF(G$7="NA","",IF(H$7&lt;G$24,"",IF($A15='Milestone Wells'!$C$37,G$24,IF(G14=G$24,G$24,IF(G$7&lt;G$24,"",G$7-(G$7-G$24)*($D15/'Milestone Wells'!$C$37))))))</f>
        <v/>
      </c>
      <c r="H15" s="103"/>
      <c r="I15" s="1" t="str">
        <f>IF(I$7="NA","",IF(J$7&lt;I$24,"",IF($A15='Milestone Wells'!$C$37,I$24,IF(I14=I$24,I$24,IF(I$7&lt;I$24,"",I$7-(I$7-I$24)*($D15/'Milestone Wells'!$C$37))))))</f>
        <v/>
      </c>
      <c r="J15" s="103"/>
      <c r="K15" s="1" t="str">
        <f>IF(K$7="NA","",IF(L$7&lt;K$24,"",IF($A15='Milestone Wells'!$C$37,K$24,IF(K14=K$24,K$24,IF(K$7&lt;K$24,"",K$7-(K$7-K$24)*($D15/'Milestone Wells'!$C$37))))))</f>
        <v/>
      </c>
      <c r="L15" s="103"/>
      <c r="M15" s="1" t="str">
        <f>IF(M$7="NA","",IF(N$7&lt;M$24,"",IF($A15='Milestone Wells'!$C$37,M$24,IF(M14=M$24,M$24,IF(M$7&lt;M$24,"",M$7-(M$7-M$24)*($D15/'Milestone Wells'!$C$37))))))</f>
        <v/>
      </c>
      <c r="N15" s="103"/>
      <c r="O15" s="1" t="str">
        <f>IF(O$7="NA","",IF(P$7&lt;O$24,"",IF($A15='Milestone Wells'!$C$37,O$24,IF(O14=O$24,O$24,IF(O$7&lt;O$24,"",O$7-(O$7-O$24)*($D15/'Milestone Wells'!$C$37))))))</f>
        <v/>
      </c>
      <c r="P15" s="103"/>
      <c r="Q15" s="1" t="str">
        <f>IF(Q$7="NA","",IF(R$7&lt;Q$24,"",IF($A15='Milestone Wells'!$C$37,Q$24,IF(Q14=Q$24,Q$24,IF(Q$7&lt;Q$24,"",Q$7-(Q$7-Q$24)*($D15/'Milestone Wells'!$C$37))))))</f>
        <v/>
      </c>
      <c r="R15" s="106"/>
    </row>
    <row r="16" spans="1:18" x14ac:dyDescent="0.2">
      <c r="A16" s="66">
        <v>2.25</v>
      </c>
      <c r="B16" s="92"/>
      <c r="C16" s="75" t="str">
        <f t="shared" si="1"/>
        <v/>
      </c>
      <c r="D16" s="51">
        <f t="shared" si="0"/>
        <v>2.25</v>
      </c>
      <c r="E16" s="73" t="str">
        <f>IF(E$7="NA","",IF(F$7&lt;E$24,"",IF($A16='Milestone Wells'!$C$37,E$24,IF(E15=E$24,E$24,IF(E$7&lt;E$24,"",E$7-(E$7-E$24)*($D16/'Milestone Wells'!$C$37))))))</f>
        <v/>
      </c>
      <c r="F16" s="103"/>
      <c r="G16" s="1" t="str">
        <f>IF(G$7="NA","",IF(H$7&lt;G$24,"",IF($A16='Milestone Wells'!$C$37,G$24,IF(G15=G$24,G$24,IF(G$7&lt;G$24,"",G$7-(G$7-G$24)*($D16/'Milestone Wells'!$C$37))))))</f>
        <v/>
      </c>
      <c r="H16" s="103"/>
      <c r="I16" s="1" t="str">
        <f>IF(I$7="NA","",IF(J$7&lt;I$24,"",IF($A16='Milestone Wells'!$C$37,I$24,IF(I15=I$24,I$24,IF(I$7&lt;I$24,"",I$7-(I$7-I$24)*($D16/'Milestone Wells'!$C$37))))))</f>
        <v/>
      </c>
      <c r="J16" s="103"/>
      <c r="K16" s="1" t="str">
        <f>IF(K$7="NA","",IF(L$7&lt;K$24,"",IF($A16='Milestone Wells'!$C$37,K$24,IF(K15=K$24,K$24,IF(K$7&lt;K$24,"",K$7-(K$7-K$24)*($D16/'Milestone Wells'!$C$37))))))</f>
        <v/>
      </c>
      <c r="L16" s="103"/>
      <c r="M16" s="1" t="str">
        <f>IF(M$7="NA","",IF(N$7&lt;M$24,"",IF($A16='Milestone Wells'!$C$37,M$24,IF(M15=M$24,M$24,IF(M$7&lt;M$24,"",M$7-(M$7-M$24)*($D16/'Milestone Wells'!$C$37))))))</f>
        <v/>
      </c>
      <c r="N16" s="103"/>
      <c r="O16" s="1" t="str">
        <f>IF(O$7="NA","",IF(P$7&lt;O$24,"",IF($A16='Milestone Wells'!$C$37,O$24,IF(O15=O$24,O$24,IF(O$7&lt;O$24,"",O$7-(O$7-O$24)*($D16/'Milestone Wells'!$C$37))))))</f>
        <v/>
      </c>
      <c r="P16" s="103"/>
      <c r="Q16" s="1" t="str">
        <f>IF(Q$7="NA","",IF(R$7&lt;Q$24,"",IF($A16='Milestone Wells'!$C$37,Q$24,IF(Q15=Q$24,Q$24,IF(Q$7&lt;Q$24,"",Q$7-(Q$7-Q$24)*($D16/'Milestone Wells'!$C$37))))))</f>
        <v/>
      </c>
      <c r="R16" s="106"/>
    </row>
    <row r="17" spans="1:18" x14ac:dyDescent="0.2">
      <c r="A17" s="66">
        <v>2.5</v>
      </c>
      <c r="B17" s="92"/>
      <c r="C17" s="75" t="str">
        <f t="shared" si="1"/>
        <v/>
      </c>
      <c r="D17" s="51">
        <f t="shared" si="0"/>
        <v>2.5</v>
      </c>
      <c r="E17" s="73" t="str">
        <f>IF(E$7="NA","",IF(F$7&lt;E$24,"",IF($A17='Milestone Wells'!$C$37,E$24,IF(E16=E$24,E$24,IF(E$7&lt;E$24,"",E$7-(E$7-E$24)*($D17/'Milestone Wells'!$C$37))))))</f>
        <v/>
      </c>
      <c r="F17" s="103"/>
      <c r="G17" s="1" t="str">
        <f>IF(G$7="NA","",IF(H$7&lt;G$24,"",IF($A17='Milestone Wells'!$C$37,G$24,IF(G16=G$24,G$24,IF(G$7&lt;G$24,"",G$7-(G$7-G$24)*($D17/'Milestone Wells'!$C$37))))))</f>
        <v/>
      </c>
      <c r="H17" s="103"/>
      <c r="I17" s="1" t="str">
        <f>IF(I$7="NA","",IF(J$7&lt;I$24,"",IF($A17='Milestone Wells'!$C$37,I$24,IF(I16=I$24,I$24,IF(I$7&lt;I$24,"",I$7-(I$7-I$24)*($D17/'Milestone Wells'!$C$37))))))</f>
        <v/>
      </c>
      <c r="J17" s="103"/>
      <c r="K17" s="1" t="str">
        <f>IF(K$7="NA","",IF(L$7&lt;K$24,"",IF($A17='Milestone Wells'!$C$37,K$24,IF(K16=K$24,K$24,IF(K$7&lt;K$24,"",K$7-(K$7-K$24)*($D17/'Milestone Wells'!$C$37))))))</f>
        <v/>
      </c>
      <c r="L17" s="103"/>
      <c r="M17" s="1" t="str">
        <f>IF(M$7="NA","",IF(N$7&lt;M$24,"",IF($A17='Milestone Wells'!$C$37,M$24,IF(M16=M$24,M$24,IF(M$7&lt;M$24,"",M$7-(M$7-M$24)*($D17/'Milestone Wells'!$C$37))))))</f>
        <v/>
      </c>
      <c r="N17" s="103"/>
      <c r="O17" s="1" t="str">
        <f>IF(O$7="NA","",IF(P$7&lt;O$24,"",IF($A17='Milestone Wells'!$C$37,O$24,IF(O16=O$24,O$24,IF(O$7&lt;O$24,"",O$7-(O$7-O$24)*($D17/'Milestone Wells'!$C$37))))))</f>
        <v/>
      </c>
      <c r="P17" s="103"/>
      <c r="Q17" s="1" t="str">
        <f>IF(Q$7="NA","",IF(R$7&lt;Q$24,"",IF($A17='Milestone Wells'!$C$37,Q$24,IF(Q16=Q$24,Q$24,IF(Q$7&lt;Q$24,"",Q$7-(Q$7-Q$24)*($D17/'Milestone Wells'!$C$37))))))</f>
        <v/>
      </c>
      <c r="R17" s="106"/>
    </row>
    <row r="18" spans="1:18" x14ac:dyDescent="0.2">
      <c r="A18" s="66">
        <v>2.75</v>
      </c>
      <c r="B18" s="92"/>
      <c r="C18" s="75" t="str">
        <f t="shared" si="1"/>
        <v/>
      </c>
      <c r="D18" s="51">
        <f t="shared" si="0"/>
        <v>2.75</v>
      </c>
      <c r="E18" s="73" t="str">
        <f>IF(E$7="NA","",IF(F$7&lt;E$24,"",IF($A18='Milestone Wells'!$C$37,E$24,IF(E17=E$24,E$24,IF(E$7&lt;E$24,"",E$7-(E$7-E$24)*($D18/'Milestone Wells'!$C$37))))))</f>
        <v/>
      </c>
      <c r="F18" s="103"/>
      <c r="G18" s="1" t="str">
        <f>IF(G$7="NA","",IF(H$7&lt;G$24,"",IF($A18='Milestone Wells'!$C$37,G$24,IF(G17=G$24,G$24,IF(G$7&lt;G$24,"",G$7-(G$7-G$24)*($D18/'Milestone Wells'!$C$37))))))</f>
        <v/>
      </c>
      <c r="H18" s="103"/>
      <c r="I18" s="1" t="str">
        <f>IF(I$7="NA","",IF(J$7&lt;I$24,"",IF($A18='Milestone Wells'!$C$37,I$24,IF(I17=I$24,I$24,IF(I$7&lt;I$24,"",I$7-(I$7-I$24)*($D18/'Milestone Wells'!$C$37))))))</f>
        <v/>
      </c>
      <c r="J18" s="103"/>
      <c r="K18" s="1" t="str">
        <f>IF(K$7="NA","",IF(L$7&lt;K$24,"",IF($A18='Milestone Wells'!$C$37,K$24,IF(K17=K$24,K$24,IF(K$7&lt;K$24,"",K$7-(K$7-K$24)*($D18/'Milestone Wells'!$C$37))))))</f>
        <v/>
      </c>
      <c r="L18" s="103"/>
      <c r="M18" s="1" t="str">
        <f>IF(M$7="NA","",IF(N$7&lt;M$24,"",IF($A18='Milestone Wells'!$C$37,M$24,IF(M17=M$24,M$24,IF(M$7&lt;M$24,"",M$7-(M$7-M$24)*($D18/'Milestone Wells'!$C$37))))))</f>
        <v/>
      </c>
      <c r="N18" s="103"/>
      <c r="O18" s="1" t="str">
        <f>IF(O$7="NA","",IF(P$7&lt;O$24,"",IF($A18='Milestone Wells'!$C$37,O$24,IF(O17=O$24,O$24,IF(O$7&lt;O$24,"",O$7-(O$7-O$24)*($D18/'Milestone Wells'!$C$37))))))</f>
        <v/>
      </c>
      <c r="P18" s="103"/>
      <c r="Q18" s="1" t="str">
        <f>IF(Q$7="NA","",IF(R$7&lt;Q$24,"",IF($A18='Milestone Wells'!$C$37,Q$24,IF(Q17=Q$24,Q$24,IF(Q$7&lt;Q$24,"",Q$7-(Q$7-Q$24)*($D18/'Milestone Wells'!$C$37))))))</f>
        <v/>
      </c>
      <c r="R18" s="106"/>
    </row>
    <row r="19" spans="1:18" x14ac:dyDescent="0.2">
      <c r="A19" s="66">
        <v>3</v>
      </c>
      <c r="B19" s="92"/>
      <c r="C19" s="75" t="str">
        <f t="shared" si="1"/>
        <v/>
      </c>
      <c r="D19" s="51">
        <f t="shared" si="0"/>
        <v>3</v>
      </c>
      <c r="E19" s="73" t="str">
        <f>IF(E$7="NA","",IF(F$7&lt;E$24,"",IF($A19='Milestone Wells'!$C$37,E$24,IF(E18=E$24,E$24,IF(E$7&lt;E$24,"",E$7-(E$7-E$24)*($D19/'Milestone Wells'!$C$37))))))</f>
        <v/>
      </c>
      <c r="F19" s="103"/>
      <c r="G19" s="1" t="str">
        <f>IF(G$7="NA","",IF(H$7&lt;G$24,"",IF($A19='Milestone Wells'!$C$37,G$24,IF(G18=G$24,G$24,IF(G$7&lt;G$24,"",G$7-(G$7-G$24)*($D19/'Milestone Wells'!$C$37))))))</f>
        <v/>
      </c>
      <c r="H19" s="103"/>
      <c r="I19" s="1" t="str">
        <f>IF(I$7="NA","",IF(J$7&lt;I$24,"",IF($A19='Milestone Wells'!$C$37,I$24,IF(I18=I$24,I$24,IF(I$7&lt;I$24,"",I$7-(I$7-I$24)*($D19/'Milestone Wells'!$C$37))))))</f>
        <v/>
      </c>
      <c r="J19" s="103"/>
      <c r="K19" s="1" t="str">
        <f>IF(K$7="NA","",IF(L$7&lt;K$24,"",IF($A19='Milestone Wells'!$C$37,K$24,IF(K18=K$24,K$24,IF(K$7&lt;K$24,"",K$7-(K$7-K$24)*($D19/'Milestone Wells'!$C$37))))))</f>
        <v/>
      </c>
      <c r="L19" s="103"/>
      <c r="M19" s="1" t="str">
        <f>IF(M$7="NA","",IF(N$7&lt;M$24,"",IF($A19='Milestone Wells'!$C$37,M$24,IF(M18=M$24,M$24,IF(M$7&lt;M$24,"",M$7-(M$7-M$24)*($D19/'Milestone Wells'!$C$37))))))</f>
        <v/>
      </c>
      <c r="N19" s="103"/>
      <c r="O19" s="1" t="str">
        <f>IF(O$7="NA","",IF(P$7&lt;O$24,"",IF($A19='Milestone Wells'!$C$37,O$24,IF(O18=O$24,O$24,IF(O$7&lt;O$24,"",O$7-(O$7-O$24)*($D19/'Milestone Wells'!$C$37))))))</f>
        <v/>
      </c>
      <c r="P19" s="103"/>
      <c r="Q19" s="1" t="str">
        <f>IF(Q$7="NA","",IF(R$7&lt;Q$24,"",IF($A19='Milestone Wells'!$C$37,Q$24,IF(Q18=Q$24,Q$24,IF(Q$7&lt;Q$24,"",Q$7-(Q$7-Q$24)*($D19/'Milestone Wells'!$C$37))))))</f>
        <v/>
      </c>
      <c r="R19" s="106"/>
    </row>
    <row r="20" spans="1:18" x14ac:dyDescent="0.2">
      <c r="A20" s="66">
        <v>3.25</v>
      </c>
      <c r="B20" s="92"/>
      <c r="C20" s="75" t="str">
        <f t="shared" si="1"/>
        <v/>
      </c>
      <c r="D20" s="51">
        <f t="shared" si="0"/>
        <v>3.25</v>
      </c>
      <c r="E20" s="73" t="str">
        <f>IF(E$7="NA","",IF(F$7&lt;E$24,"",IF($A20='Milestone Wells'!$C$37,E$24,IF(E19=E$24,E$24,IF(E$7&lt;E$24,"",E$7-(E$7-E$24)*($D20/'Milestone Wells'!$C$37))))))</f>
        <v/>
      </c>
      <c r="F20" s="103"/>
      <c r="G20" s="1" t="str">
        <f>IF(G$7="NA","",IF(H$7&lt;G$24,"",IF($A20='Milestone Wells'!$C$37,G$24,IF(G19=G$24,G$24,IF(G$7&lt;G$24,"",G$7-(G$7-G$24)*($D20/'Milestone Wells'!$C$37))))))</f>
        <v/>
      </c>
      <c r="H20" s="103"/>
      <c r="I20" s="1" t="str">
        <f>IF(I$7="NA","",IF(J$7&lt;I$24,"",IF($A20='Milestone Wells'!$C$37,I$24,IF(I19=I$24,I$24,IF(I$7&lt;I$24,"",I$7-(I$7-I$24)*($D20/'Milestone Wells'!$C$37))))))</f>
        <v/>
      </c>
      <c r="J20" s="103"/>
      <c r="K20" s="1" t="str">
        <f>IF(K$7="NA","",IF(L$7&lt;K$24,"",IF($A20='Milestone Wells'!$C$37,K$24,IF(K19=K$24,K$24,IF(K$7&lt;K$24,"",K$7-(K$7-K$24)*($D20/'Milestone Wells'!$C$37))))))</f>
        <v/>
      </c>
      <c r="L20" s="103"/>
      <c r="M20" s="1" t="str">
        <f>IF(M$7="NA","",IF(N$7&lt;M$24,"",IF($A20='Milestone Wells'!$C$37,M$24,IF(M19=M$24,M$24,IF(M$7&lt;M$24,"",M$7-(M$7-M$24)*($D20/'Milestone Wells'!$C$37))))))</f>
        <v/>
      </c>
      <c r="N20" s="103"/>
      <c r="O20" s="1" t="str">
        <f>IF(O$7="NA","",IF(P$7&lt;O$24,"",IF($A20='Milestone Wells'!$C$37,O$24,IF(O19=O$24,O$24,IF(O$7&lt;O$24,"",O$7-(O$7-O$24)*($D20/'Milestone Wells'!$C$37))))))</f>
        <v/>
      </c>
      <c r="P20" s="103"/>
      <c r="Q20" s="1" t="str">
        <f>IF(Q$7="NA","",IF(R$7&lt;Q$24,"",IF($A20='Milestone Wells'!$C$37,Q$24,IF(Q19=Q$24,Q$24,IF(Q$7&lt;Q$24,"",Q$7-(Q$7-Q$24)*($D20/'Milestone Wells'!$C$37))))))</f>
        <v/>
      </c>
      <c r="R20" s="106"/>
    </row>
    <row r="21" spans="1:18" x14ac:dyDescent="0.2">
      <c r="A21" s="66">
        <v>3.5</v>
      </c>
      <c r="B21" s="92"/>
      <c r="C21" s="75" t="str">
        <f t="shared" si="1"/>
        <v/>
      </c>
      <c r="D21" s="51">
        <f t="shared" si="0"/>
        <v>3.5</v>
      </c>
      <c r="E21" s="73" t="str">
        <f>IF(E$7="NA","",IF(F$7&lt;E$24,"",IF($A21='Milestone Wells'!$C$37,E$24,IF(E20=E$24,E$24,IF(E$7&lt;E$24,"",E$7-(E$7-E$24)*($D21/'Milestone Wells'!$C$37))))))</f>
        <v/>
      </c>
      <c r="F21" s="103"/>
      <c r="G21" s="1" t="str">
        <f>IF(G$7="NA","",IF(H$7&lt;G$24,"",IF($A21='Milestone Wells'!$C$37,G$24,IF(G20=G$24,G$24,IF(G$7&lt;G$24,"",G$7-(G$7-G$24)*($D21/'Milestone Wells'!$C$37))))))</f>
        <v/>
      </c>
      <c r="H21" s="103"/>
      <c r="I21" s="1" t="str">
        <f>IF(I$7="NA","",IF(J$7&lt;I$24,"",IF($A21='Milestone Wells'!$C$37,I$24,IF(I20=I$24,I$24,IF(I$7&lt;I$24,"",I$7-(I$7-I$24)*($D21/'Milestone Wells'!$C$37))))))</f>
        <v/>
      </c>
      <c r="J21" s="103"/>
      <c r="K21" s="1" t="str">
        <f>IF(K$7="NA","",IF(L$7&lt;K$24,"",IF($A21='Milestone Wells'!$C$37,K$24,IF(K20=K$24,K$24,IF(K$7&lt;K$24,"",K$7-(K$7-K$24)*($D21/'Milestone Wells'!$C$37))))))</f>
        <v/>
      </c>
      <c r="L21" s="103"/>
      <c r="M21" s="1" t="str">
        <f>IF(M$7="NA","",IF(N$7&lt;M$24,"",IF($A21='Milestone Wells'!$C$37,M$24,IF(M20=M$24,M$24,IF(M$7&lt;M$24,"",M$7-(M$7-M$24)*($D21/'Milestone Wells'!$C$37))))))</f>
        <v/>
      </c>
      <c r="N21" s="103"/>
      <c r="O21" s="1" t="str">
        <f>IF(O$7="NA","",IF(P$7&lt;O$24,"",IF($A21='Milestone Wells'!$C$37,O$24,IF(O20=O$24,O$24,IF(O$7&lt;O$24,"",O$7-(O$7-O$24)*($D21/'Milestone Wells'!$C$37))))))</f>
        <v/>
      </c>
      <c r="P21" s="103"/>
      <c r="Q21" s="1" t="str">
        <f>IF(Q$7="NA","",IF(R$7&lt;Q$24,"",IF($A21='Milestone Wells'!$C$37,Q$24,IF(Q20=Q$24,Q$24,IF(Q$7&lt;Q$24,"",Q$7-(Q$7-Q$24)*($D21/'Milestone Wells'!$C$37))))))</f>
        <v/>
      </c>
      <c r="R21" s="106"/>
    </row>
    <row r="22" spans="1:18" x14ac:dyDescent="0.2">
      <c r="A22" s="66">
        <v>3.75</v>
      </c>
      <c r="B22" s="92"/>
      <c r="C22" s="75" t="str">
        <f t="shared" si="1"/>
        <v/>
      </c>
      <c r="D22" s="51">
        <f t="shared" si="0"/>
        <v>3.75</v>
      </c>
      <c r="E22" s="73" t="str">
        <f>IF(E$7="NA","",IF(F$7&lt;E$24,"",IF($A22='Milestone Wells'!$C$37,E$24,IF(E21=E$24,E$24,IF(E$7&lt;E$24,"",E$7-(E$7-E$24)*($D22/'Milestone Wells'!$C$37))))))</f>
        <v/>
      </c>
      <c r="F22" s="103"/>
      <c r="G22" s="1" t="str">
        <f>IF(G$7="NA","",IF(H$7&lt;G$24,"",IF($A22='Milestone Wells'!$C$37,G$24,IF(G21=G$24,G$24,IF(G$7&lt;G$24,"",G$7-(G$7-G$24)*($D22/'Milestone Wells'!$C$37))))))</f>
        <v/>
      </c>
      <c r="H22" s="103"/>
      <c r="I22" s="1" t="str">
        <f>IF(I$7="NA","",IF(J$7&lt;I$24,"",IF($A22='Milestone Wells'!$C$37,I$24,IF(I21=I$24,I$24,IF(I$7&lt;I$24,"",I$7-(I$7-I$24)*($D22/'Milestone Wells'!$C$37))))))</f>
        <v/>
      </c>
      <c r="J22" s="103"/>
      <c r="K22" s="1" t="str">
        <f>IF(K$7="NA","",IF(L$7&lt;K$24,"",IF($A22='Milestone Wells'!$C$37,K$24,IF(K21=K$24,K$24,IF(K$7&lt;K$24,"",K$7-(K$7-K$24)*($D22/'Milestone Wells'!$C$37))))))</f>
        <v/>
      </c>
      <c r="L22" s="103"/>
      <c r="M22" s="1" t="str">
        <f>IF(M$7="NA","",IF(N$7&lt;M$24,"",IF($A22='Milestone Wells'!$C$37,M$24,IF(M21=M$24,M$24,IF(M$7&lt;M$24,"",M$7-(M$7-M$24)*($D22/'Milestone Wells'!$C$37))))))</f>
        <v/>
      </c>
      <c r="N22" s="103"/>
      <c r="O22" s="1" t="str">
        <f>IF(O$7="NA","",IF(P$7&lt;O$24,"",IF($A22='Milestone Wells'!$C$37,O$24,IF(O21=O$24,O$24,IF(O$7&lt;O$24,"",O$7-(O$7-O$24)*($D22/'Milestone Wells'!$C$37))))))</f>
        <v/>
      </c>
      <c r="P22" s="103"/>
      <c r="Q22" s="1" t="str">
        <f>IF(Q$7="NA","",IF(R$7&lt;Q$24,"",IF($A22='Milestone Wells'!$C$37,Q$24,IF(Q21=Q$24,Q$24,IF(Q$7&lt;Q$24,"",Q$7-(Q$7-Q$24)*($D22/'Milestone Wells'!$C$37))))))</f>
        <v/>
      </c>
      <c r="R22" s="106"/>
    </row>
    <row r="23" spans="1:18" ht="13.5" thickBot="1" x14ac:dyDescent="0.25">
      <c r="A23" s="67">
        <v>4</v>
      </c>
      <c r="B23" s="93"/>
      <c r="C23" s="76" t="str">
        <f t="shared" si="1"/>
        <v/>
      </c>
      <c r="D23" s="52">
        <f t="shared" si="0"/>
        <v>4</v>
      </c>
      <c r="E23" s="74" t="str">
        <f>IF(E$7="NA","",IF(F$7&lt;E$24,"",IF($A23='Milestone Wells'!$C$37,E$24,IF(E22=E$24,E$24,IF(E$7&lt;E$24,"",E$7-(E$7-E$24)*($D23/'Milestone Wells'!$C$37))))))</f>
        <v/>
      </c>
      <c r="F23" s="104"/>
      <c r="G23" s="72" t="str">
        <f>IF(G$7="NA","",IF(H$7&lt;G$24,"",IF($A23='Milestone Wells'!$C$37,G$24,IF(G22=G$24,G$24,IF(G$7&lt;G$24,"",G$7-(G$7-G$24)*($D23/'Milestone Wells'!$C$37))))))</f>
        <v/>
      </c>
      <c r="H23" s="104"/>
      <c r="I23" s="72" t="str">
        <f>IF(I$7="NA","",IF(J$7&lt;I$24,"",IF($A23='Milestone Wells'!$C$37,I$24,IF(I22=I$24,I$24,IF(I$7&lt;I$24,"",I$7-(I$7-I$24)*($D23/'Milestone Wells'!$C$37))))))</f>
        <v/>
      </c>
      <c r="J23" s="104"/>
      <c r="K23" s="72" t="str">
        <f>IF(K$7="NA","",IF(L$7&lt;K$24,"",IF($A23='Milestone Wells'!$C$37,K$24,IF(K22=K$24,K$24,IF(K$7&lt;K$24,"",K$7-(K$7-K$24)*($D23/'Milestone Wells'!$C$37))))))</f>
        <v/>
      </c>
      <c r="L23" s="104"/>
      <c r="M23" s="72" t="str">
        <f>IF(M$7="NA","",IF(N$7&lt;M$24,"",IF($A23='Milestone Wells'!$C$37,M$24,IF(M22=M$24,M$24,IF(M$7&lt;M$24,"",M$7-(M$7-M$24)*($D23/'Milestone Wells'!$C$37))))))</f>
        <v/>
      </c>
      <c r="N23" s="104"/>
      <c r="O23" s="72" t="str">
        <f>IF(O$7="NA","",IF(P$7&lt;O$24,"",IF($A23='Milestone Wells'!$C$37,O$24,IF(O22=O$24,O$24,IF(O$7&lt;O$24,"",O$7-(O$7-O$24)*($D23/'Milestone Wells'!$C$37))))))</f>
        <v/>
      </c>
      <c r="P23" s="104"/>
      <c r="Q23" s="72" t="str">
        <f>IF(Q$7="NA","",IF(R$7&lt;Q$24,"",IF($A23='Milestone Wells'!$C$37,Q$24,IF(Q22=Q$24,Q$24,IF(Q$7&lt;Q$24,"",Q$7-(Q$7-Q$24)*($D23/'Milestone Wells'!$C$37))))))</f>
        <v/>
      </c>
      <c r="R23" s="107"/>
    </row>
    <row r="24" spans="1:18" ht="13.5" thickBot="1" x14ac:dyDescent="0.25">
      <c r="A24" s="53" t="s">
        <v>61</v>
      </c>
      <c r="B24" s="54"/>
      <c r="C24" s="77"/>
      <c r="D24" s="55"/>
      <c r="E24" s="33">
        <f>'Milestone Wells'!C30</f>
        <v>1</v>
      </c>
      <c r="F24" s="56"/>
      <c r="G24" s="33">
        <f>'Milestone Wells'!D30</f>
        <v>90</v>
      </c>
      <c r="H24" s="56"/>
      <c r="I24" s="33">
        <f>'Milestone Wells'!H30</f>
        <v>70</v>
      </c>
      <c r="J24" s="56"/>
      <c r="K24" s="33">
        <f>'Milestone Wells'!L30</f>
        <v>20</v>
      </c>
      <c r="L24" s="57"/>
      <c r="M24" s="33">
        <f>'Milestone Wells'!M30</f>
        <v>5000</v>
      </c>
      <c r="N24" s="58"/>
      <c r="O24" s="33">
        <f>'Milestone Wells'!N30</f>
        <v>0</v>
      </c>
      <c r="P24" s="58"/>
      <c r="Q24" s="33">
        <f>'Milestone Wells'!O30</f>
        <v>0</v>
      </c>
      <c r="R24" s="59"/>
    </row>
    <row r="25" spans="1:18" s="60" customFormat="1" x14ac:dyDescent="0.2">
      <c r="O25" s="61"/>
    </row>
    <row r="26" spans="1:18" s="60" customFormat="1" x14ac:dyDescent="0.2">
      <c r="O26" s="61"/>
    </row>
    <row r="27" spans="1:18" s="60" customFormat="1" hidden="1" x14ac:dyDescent="0.2">
      <c r="E27" s="62"/>
      <c r="O27" s="61"/>
    </row>
    <row r="28" spans="1:18" s="60" customFormat="1" hidden="1" x14ac:dyDescent="0.2">
      <c r="E28" s="62"/>
      <c r="F28" s="62"/>
      <c r="O28" s="61"/>
    </row>
    <row r="29" spans="1:18" s="60" customFormat="1" hidden="1" x14ac:dyDescent="0.2">
      <c r="O29" s="61"/>
    </row>
    <row r="30" spans="1:18" s="60" customFormat="1" hidden="1" x14ac:dyDescent="0.2">
      <c r="O30" s="61"/>
    </row>
    <row r="31" spans="1:18" s="60" customFormat="1" hidden="1" x14ac:dyDescent="0.2">
      <c r="O31" s="61"/>
    </row>
    <row r="32" spans="1:18" s="60" customFormat="1" hidden="1" x14ac:dyDescent="0.2">
      <c r="O32" s="61"/>
    </row>
    <row r="33" spans="3:15" s="60" customFormat="1" hidden="1" x14ac:dyDescent="0.2">
      <c r="O33" s="61"/>
    </row>
    <row r="34" spans="3:15" s="60" customFormat="1" x14ac:dyDescent="0.2">
      <c r="C34" s="60">
        <f>'Milestone Wells'!C37</f>
        <v>0</v>
      </c>
      <c r="E34" s="60">
        <v>0</v>
      </c>
      <c r="O34" s="61"/>
    </row>
    <row r="35" spans="3:15" s="60" customFormat="1" x14ac:dyDescent="0.2">
      <c r="C35" s="60">
        <f>C34</f>
        <v>0</v>
      </c>
      <c r="E35" s="63">
        <f>MAX(E7:L23)</f>
        <v>0</v>
      </c>
      <c r="F35" s="63"/>
      <c r="O35" s="61"/>
    </row>
    <row r="36" spans="3:15" s="60" customFormat="1" x14ac:dyDescent="0.2">
      <c r="O36" s="61"/>
    </row>
    <row r="37" spans="3:15" s="60" customFormat="1" x14ac:dyDescent="0.2">
      <c r="O37" s="61"/>
    </row>
    <row r="38" spans="3:15" s="60" customFormat="1" x14ac:dyDescent="0.2">
      <c r="O38" s="61"/>
    </row>
    <row r="39" spans="3:15" s="60" customFormat="1" x14ac:dyDescent="0.2"/>
    <row r="40" spans="3:15" s="60" customFormat="1" x14ac:dyDescent="0.2"/>
    <row r="41" spans="3:15" s="60" customFormat="1" x14ac:dyDescent="0.2"/>
    <row r="42" spans="3:15" s="60" customFormat="1" x14ac:dyDescent="0.2"/>
    <row r="43" spans="3:15" s="60" customFormat="1" x14ac:dyDescent="0.2"/>
    <row r="44" spans="3:15" s="60" customFormat="1" x14ac:dyDescent="0.2"/>
    <row r="45" spans="3:15" s="60" customFormat="1" x14ac:dyDescent="0.2"/>
    <row r="46" spans="3:15" s="60" customFormat="1" x14ac:dyDescent="0.2"/>
    <row r="47" spans="3:15" s="60" customFormat="1" x14ac:dyDescent="0.2"/>
    <row r="48" spans="3:15" s="60" customFormat="1" x14ac:dyDescent="0.2"/>
    <row r="49" s="60" customFormat="1" x14ac:dyDescent="0.2"/>
    <row r="50" s="60" customFormat="1" x14ac:dyDescent="0.2"/>
    <row r="51" s="60" customFormat="1" x14ac:dyDescent="0.2"/>
    <row r="52" s="60" customFormat="1" x14ac:dyDescent="0.2"/>
    <row r="53" s="60" customFormat="1" x14ac:dyDescent="0.2"/>
    <row r="54" s="60" customFormat="1" x14ac:dyDescent="0.2"/>
    <row r="55" s="60" customFormat="1" x14ac:dyDescent="0.2"/>
    <row r="56" s="60" customFormat="1" x14ac:dyDescent="0.2"/>
    <row r="57" s="60" customFormat="1" x14ac:dyDescent="0.2"/>
    <row r="58" s="60" customFormat="1" x14ac:dyDescent="0.2"/>
    <row r="59" s="60" customFormat="1" x14ac:dyDescent="0.2"/>
    <row r="60" s="60" customFormat="1" x14ac:dyDescent="0.2"/>
    <row r="61" s="60" customFormat="1" x14ac:dyDescent="0.2"/>
    <row r="62" s="60" customFormat="1" x14ac:dyDescent="0.2"/>
    <row r="63" s="60" customFormat="1" x14ac:dyDescent="0.2"/>
    <row r="64" s="60" customFormat="1" x14ac:dyDescent="0.2"/>
    <row r="65" s="60" customFormat="1" x14ac:dyDescent="0.2"/>
    <row r="66" s="60" customFormat="1" x14ac:dyDescent="0.2"/>
    <row r="67" s="60" customFormat="1" x14ac:dyDescent="0.2"/>
    <row r="68" s="60" customFormat="1" x14ac:dyDescent="0.2"/>
    <row r="69" s="60" customFormat="1" x14ac:dyDescent="0.2"/>
    <row r="70" s="60" customFormat="1" x14ac:dyDescent="0.2"/>
  </sheetData>
  <sheetProtection sheet="1" formatColumns="0" formatRows="0" insertColumns="0" insertRows="0"/>
  <mergeCells count="26">
    <mergeCell ref="E1:F1"/>
    <mergeCell ref="G1:H1"/>
    <mergeCell ref="J1:L1"/>
    <mergeCell ref="M1:N1"/>
    <mergeCell ref="E2:F2"/>
    <mergeCell ref="G2:H2"/>
    <mergeCell ref="J2:L2"/>
    <mergeCell ref="M2:N2"/>
    <mergeCell ref="A3:P3"/>
    <mergeCell ref="A4:A6"/>
    <mergeCell ref="B4:B6"/>
    <mergeCell ref="C4:C6"/>
    <mergeCell ref="E4:F4"/>
    <mergeCell ref="G4:H4"/>
    <mergeCell ref="I4:J4"/>
    <mergeCell ref="K4:L4"/>
    <mergeCell ref="M4:N4"/>
    <mergeCell ref="O4:P4"/>
    <mergeCell ref="Q4:R4"/>
    <mergeCell ref="E5:F5"/>
    <mergeCell ref="G5:H5"/>
    <mergeCell ref="I5:J5"/>
    <mergeCell ref="K5:L5"/>
    <mergeCell ref="M5:N5"/>
    <mergeCell ref="O5:P5"/>
    <mergeCell ref="Q5:R5"/>
  </mergeCells>
  <conditionalFormatting sqref="F8">
    <cfRule type="cellIs" dxfId="447" priority="112" stopIfTrue="1" operator="greaterThan">
      <formula>$E$8</formula>
    </cfRule>
  </conditionalFormatting>
  <conditionalFormatting sqref="F9">
    <cfRule type="cellIs" dxfId="446" priority="111" stopIfTrue="1" operator="greaterThan">
      <formula>$E$9</formula>
    </cfRule>
  </conditionalFormatting>
  <conditionalFormatting sqref="F10">
    <cfRule type="cellIs" dxfId="445" priority="110" stopIfTrue="1" operator="greaterThan">
      <formula>$E$10</formula>
    </cfRule>
  </conditionalFormatting>
  <conditionalFormatting sqref="F11">
    <cfRule type="cellIs" dxfId="444" priority="109" stopIfTrue="1" operator="greaterThan">
      <formula>$E$11</formula>
    </cfRule>
  </conditionalFormatting>
  <conditionalFormatting sqref="F12">
    <cfRule type="cellIs" dxfId="443" priority="108" stopIfTrue="1" operator="greaterThan">
      <formula>$E$12</formula>
    </cfRule>
  </conditionalFormatting>
  <conditionalFormatting sqref="F13">
    <cfRule type="cellIs" dxfId="442" priority="107" stopIfTrue="1" operator="greaterThan">
      <formula>$E$13</formula>
    </cfRule>
  </conditionalFormatting>
  <conditionalFormatting sqref="F14">
    <cfRule type="cellIs" dxfId="441" priority="106" stopIfTrue="1" operator="greaterThan">
      <formula>$E$14</formula>
    </cfRule>
  </conditionalFormatting>
  <conditionalFormatting sqref="F15">
    <cfRule type="cellIs" dxfId="440" priority="105" stopIfTrue="1" operator="greaterThan">
      <formula>$E$15</formula>
    </cfRule>
  </conditionalFormatting>
  <conditionalFormatting sqref="F16">
    <cfRule type="cellIs" dxfId="439" priority="104" stopIfTrue="1" operator="greaterThan">
      <formula>$E$16</formula>
    </cfRule>
  </conditionalFormatting>
  <conditionalFormatting sqref="F17">
    <cfRule type="cellIs" dxfId="438" priority="103" stopIfTrue="1" operator="greaterThan">
      <formula>$E$17</formula>
    </cfRule>
  </conditionalFormatting>
  <conditionalFormatting sqref="F18">
    <cfRule type="cellIs" dxfId="437" priority="102" stopIfTrue="1" operator="greaterThan">
      <formula>$E$18</formula>
    </cfRule>
  </conditionalFormatting>
  <conditionalFormatting sqref="F19">
    <cfRule type="cellIs" dxfId="436" priority="101" stopIfTrue="1" operator="greaterThan">
      <formula>$E$19</formula>
    </cfRule>
  </conditionalFormatting>
  <conditionalFormatting sqref="F20">
    <cfRule type="cellIs" dxfId="435" priority="100" stopIfTrue="1" operator="greaterThan">
      <formula>$E$20</formula>
    </cfRule>
  </conditionalFormatting>
  <conditionalFormatting sqref="F21">
    <cfRule type="cellIs" dxfId="434" priority="99" stopIfTrue="1" operator="greaterThan">
      <formula>$E$21</formula>
    </cfRule>
  </conditionalFormatting>
  <conditionalFormatting sqref="F22">
    <cfRule type="cellIs" dxfId="433" priority="98" stopIfTrue="1" operator="greaterThan">
      <formula>$E$22</formula>
    </cfRule>
  </conditionalFormatting>
  <conditionalFormatting sqref="F23">
    <cfRule type="cellIs" dxfId="432" priority="97" stopIfTrue="1" operator="greaterThan">
      <formula>$E$23</formula>
    </cfRule>
  </conditionalFormatting>
  <conditionalFormatting sqref="H8">
    <cfRule type="cellIs" dxfId="431" priority="96" stopIfTrue="1" operator="greaterThan">
      <formula>$G$8</formula>
    </cfRule>
  </conditionalFormatting>
  <conditionalFormatting sqref="H9">
    <cfRule type="cellIs" dxfId="430" priority="95" stopIfTrue="1" operator="greaterThan">
      <formula>$G$9</formula>
    </cfRule>
  </conditionalFormatting>
  <conditionalFormatting sqref="H10">
    <cfRule type="cellIs" dxfId="429" priority="94" stopIfTrue="1" operator="greaterThan">
      <formula>$G$10</formula>
    </cfRule>
  </conditionalFormatting>
  <conditionalFormatting sqref="H11">
    <cfRule type="cellIs" dxfId="428" priority="93" stopIfTrue="1" operator="greaterThan">
      <formula>$G$11</formula>
    </cfRule>
  </conditionalFormatting>
  <conditionalFormatting sqref="H12">
    <cfRule type="cellIs" dxfId="427" priority="92" stopIfTrue="1" operator="greaterThan">
      <formula>$G$12</formula>
    </cfRule>
  </conditionalFormatting>
  <conditionalFormatting sqref="H13">
    <cfRule type="cellIs" dxfId="426" priority="91" stopIfTrue="1" operator="greaterThan">
      <formula>$G$13</formula>
    </cfRule>
  </conditionalFormatting>
  <conditionalFormatting sqref="H14">
    <cfRule type="cellIs" dxfId="425" priority="90" stopIfTrue="1" operator="greaterThan">
      <formula>$G$14</formula>
    </cfRule>
  </conditionalFormatting>
  <conditionalFormatting sqref="H15">
    <cfRule type="cellIs" dxfId="424" priority="89" stopIfTrue="1" operator="greaterThan">
      <formula>$G$15</formula>
    </cfRule>
  </conditionalFormatting>
  <conditionalFormatting sqref="H16">
    <cfRule type="cellIs" dxfId="423" priority="88" stopIfTrue="1" operator="greaterThan">
      <formula>$G$16</formula>
    </cfRule>
  </conditionalFormatting>
  <conditionalFormatting sqref="H17">
    <cfRule type="cellIs" dxfId="422" priority="87" stopIfTrue="1" operator="greaterThan">
      <formula>$G$17</formula>
    </cfRule>
  </conditionalFormatting>
  <conditionalFormatting sqref="H18">
    <cfRule type="cellIs" dxfId="421" priority="86" stopIfTrue="1" operator="greaterThan">
      <formula>$G$18</formula>
    </cfRule>
  </conditionalFormatting>
  <conditionalFormatting sqref="H19">
    <cfRule type="cellIs" dxfId="420" priority="85" stopIfTrue="1" operator="greaterThan">
      <formula>$G$19</formula>
    </cfRule>
  </conditionalFormatting>
  <conditionalFormatting sqref="H20">
    <cfRule type="cellIs" dxfId="419" priority="84" stopIfTrue="1" operator="greaterThan">
      <formula>$G$20</formula>
    </cfRule>
  </conditionalFormatting>
  <conditionalFormatting sqref="H21">
    <cfRule type="cellIs" dxfId="418" priority="83" stopIfTrue="1" operator="greaterThan">
      <formula>$G$21</formula>
    </cfRule>
  </conditionalFormatting>
  <conditionalFormatting sqref="H22">
    <cfRule type="cellIs" dxfId="417" priority="82" stopIfTrue="1" operator="greaterThan">
      <formula>$G$22</formula>
    </cfRule>
  </conditionalFormatting>
  <conditionalFormatting sqref="H23">
    <cfRule type="cellIs" dxfId="416" priority="81" stopIfTrue="1" operator="greaterThan">
      <formula>$G$23</formula>
    </cfRule>
  </conditionalFormatting>
  <conditionalFormatting sqref="J8">
    <cfRule type="cellIs" dxfId="415" priority="80" stopIfTrue="1" operator="greaterThan">
      <formula>$I$8</formula>
    </cfRule>
  </conditionalFormatting>
  <conditionalFormatting sqref="J9">
    <cfRule type="cellIs" dxfId="414" priority="79" stopIfTrue="1" operator="greaterThan">
      <formula>$I$9</formula>
    </cfRule>
  </conditionalFormatting>
  <conditionalFormatting sqref="J10">
    <cfRule type="cellIs" dxfId="413" priority="78" stopIfTrue="1" operator="greaterThan">
      <formula>$I$10</formula>
    </cfRule>
  </conditionalFormatting>
  <conditionalFormatting sqref="J11">
    <cfRule type="cellIs" dxfId="412" priority="77" stopIfTrue="1" operator="greaterThan">
      <formula>$I$11</formula>
    </cfRule>
  </conditionalFormatting>
  <conditionalFormatting sqref="J12">
    <cfRule type="cellIs" dxfId="411" priority="76" stopIfTrue="1" operator="greaterThan">
      <formula>$I$12</formula>
    </cfRule>
  </conditionalFormatting>
  <conditionalFormatting sqref="J13">
    <cfRule type="cellIs" dxfId="410" priority="75" stopIfTrue="1" operator="greaterThan">
      <formula>$I$13</formula>
    </cfRule>
  </conditionalFormatting>
  <conditionalFormatting sqref="J14">
    <cfRule type="cellIs" dxfId="409" priority="74" stopIfTrue="1" operator="greaterThan">
      <formula>$I$14</formula>
    </cfRule>
  </conditionalFormatting>
  <conditionalFormatting sqref="J15">
    <cfRule type="cellIs" dxfId="408" priority="73" stopIfTrue="1" operator="greaterThan">
      <formula>$I$15</formula>
    </cfRule>
  </conditionalFormatting>
  <conditionalFormatting sqref="J16">
    <cfRule type="cellIs" dxfId="407" priority="72" stopIfTrue="1" operator="greaterThan">
      <formula>$I$16</formula>
    </cfRule>
  </conditionalFormatting>
  <conditionalFormatting sqref="J17">
    <cfRule type="cellIs" dxfId="406" priority="71" stopIfTrue="1" operator="greaterThan">
      <formula>$I$17</formula>
    </cfRule>
  </conditionalFormatting>
  <conditionalFormatting sqref="J18">
    <cfRule type="cellIs" dxfId="405" priority="70" stopIfTrue="1" operator="greaterThan">
      <formula>$I$18</formula>
    </cfRule>
  </conditionalFormatting>
  <conditionalFormatting sqref="J19">
    <cfRule type="cellIs" dxfId="404" priority="69" stopIfTrue="1" operator="greaterThan">
      <formula>$I$19</formula>
    </cfRule>
  </conditionalFormatting>
  <conditionalFormatting sqref="J20">
    <cfRule type="cellIs" dxfId="403" priority="68" stopIfTrue="1" operator="greaterThan">
      <formula>$I$20</formula>
    </cfRule>
  </conditionalFormatting>
  <conditionalFormatting sqref="J21">
    <cfRule type="cellIs" dxfId="402" priority="67" stopIfTrue="1" operator="greaterThan">
      <formula>$I$21</formula>
    </cfRule>
  </conditionalFormatting>
  <conditionalFormatting sqref="J22">
    <cfRule type="cellIs" dxfId="401" priority="66" stopIfTrue="1" operator="greaterThan">
      <formula>$I$22</formula>
    </cfRule>
  </conditionalFormatting>
  <conditionalFormatting sqref="J23">
    <cfRule type="cellIs" dxfId="400" priority="65" stopIfTrue="1" operator="greaterThan">
      <formula>$I$23</formula>
    </cfRule>
  </conditionalFormatting>
  <conditionalFormatting sqref="L8">
    <cfRule type="cellIs" dxfId="399" priority="64" stopIfTrue="1" operator="greaterThan">
      <formula>$K$8</formula>
    </cfRule>
  </conditionalFormatting>
  <conditionalFormatting sqref="L9">
    <cfRule type="cellIs" dxfId="398" priority="63" stopIfTrue="1" operator="greaterThan">
      <formula>$K$9</formula>
    </cfRule>
  </conditionalFormatting>
  <conditionalFormatting sqref="L10">
    <cfRule type="cellIs" dxfId="397" priority="62" stopIfTrue="1" operator="greaterThan">
      <formula>$K$10</formula>
    </cfRule>
  </conditionalFormatting>
  <conditionalFormatting sqref="L11">
    <cfRule type="cellIs" dxfId="396" priority="61" stopIfTrue="1" operator="greaterThan">
      <formula>$K$11</formula>
    </cfRule>
  </conditionalFormatting>
  <conditionalFormatting sqref="L12">
    <cfRule type="cellIs" dxfId="395" priority="60" stopIfTrue="1" operator="greaterThan">
      <formula>$K$12</formula>
    </cfRule>
  </conditionalFormatting>
  <conditionalFormatting sqref="L13">
    <cfRule type="cellIs" dxfId="394" priority="59" stopIfTrue="1" operator="greaterThan">
      <formula>$K$13</formula>
    </cfRule>
  </conditionalFormatting>
  <conditionalFormatting sqref="L14">
    <cfRule type="cellIs" dxfId="393" priority="58" stopIfTrue="1" operator="greaterThan">
      <formula>$K$14</formula>
    </cfRule>
  </conditionalFormatting>
  <conditionalFormatting sqref="L15">
    <cfRule type="cellIs" dxfId="392" priority="57" stopIfTrue="1" operator="greaterThan">
      <formula>$K$15</formula>
    </cfRule>
  </conditionalFormatting>
  <conditionalFormatting sqref="L16">
    <cfRule type="cellIs" dxfId="391" priority="56" stopIfTrue="1" operator="greaterThan">
      <formula>$K$16</formula>
    </cfRule>
  </conditionalFormatting>
  <conditionalFormatting sqref="L17">
    <cfRule type="cellIs" dxfId="390" priority="55" stopIfTrue="1" operator="greaterThan">
      <formula>$K$17</formula>
    </cfRule>
  </conditionalFormatting>
  <conditionalFormatting sqref="L18">
    <cfRule type="cellIs" dxfId="389" priority="54" stopIfTrue="1" operator="greaterThan">
      <formula>$K$18</formula>
    </cfRule>
  </conditionalFormatting>
  <conditionalFormatting sqref="L19">
    <cfRule type="cellIs" dxfId="388" priority="53" stopIfTrue="1" operator="greaterThan">
      <formula>$K$19</formula>
    </cfRule>
  </conditionalFormatting>
  <conditionalFormatting sqref="L20">
    <cfRule type="cellIs" dxfId="387" priority="52" stopIfTrue="1" operator="greaterThan">
      <formula>$K$20</formula>
    </cfRule>
  </conditionalFormatting>
  <conditionalFormatting sqref="L21">
    <cfRule type="cellIs" dxfId="386" priority="51" stopIfTrue="1" operator="greaterThan">
      <formula>$K$21</formula>
    </cfRule>
  </conditionalFormatting>
  <conditionalFormatting sqref="L22">
    <cfRule type="cellIs" dxfId="385" priority="50" stopIfTrue="1" operator="greaterThan">
      <formula>$K$22</formula>
    </cfRule>
  </conditionalFormatting>
  <conditionalFormatting sqref="L23">
    <cfRule type="cellIs" dxfId="384" priority="49" stopIfTrue="1" operator="greaterThan">
      <formula>$K$23</formula>
    </cfRule>
  </conditionalFormatting>
  <conditionalFormatting sqref="N8">
    <cfRule type="cellIs" dxfId="383" priority="48" stopIfTrue="1" operator="greaterThan">
      <formula>$M$8</formula>
    </cfRule>
  </conditionalFormatting>
  <conditionalFormatting sqref="N9">
    <cfRule type="cellIs" dxfId="382" priority="47" stopIfTrue="1" operator="greaterThan">
      <formula>$M$9</formula>
    </cfRule>
  </conditionalFormatting>
  <conditionalFormatting sqref="N10">
    <cfRule type="cellIs" dxfId="381" priority="46" stopIfTrue="1" operator="greaterThan">
      <formula>$M$10</formula>
    </cfRule>
  </conditionalFormatting>
  <conditionalFormatting sqref="N11">
    <cfRule type="cellIs" dxfId="380" priority="45" stopIfTrue="1" operator="greaterThan">
      <formula>$M$11</formula>
    </cfRule>
  </conditionalFormatting>
  <conditionalFormatting sqref="N12">
    <cfRule type="cellIs" dxfId="379" priority="44" stopIfTrue="1" operator="greaterThan">
      <formula>$M$12</formula>
    </cfRule>
  </conditionalFormatting>
  <conditionalFormatting sqref="N13">
    <cfRule type="cellIs" dxfId="378" priority="43" stopIfTrue="1" operator="greaterThan">
      <formula>$M$13</formula>
    </cfRule>
  </conditionalFormatting>
  <conditionalFormatting sqref="N14">
    <cfRule type="cellIs" dxfId="377" priority="42" stopIfTrue="1" operator="greaterThan">
      <formula>$M$14</formula>
    </cfRule>
  </conditionalFormatting>
  <conditionalFormatting sqref="N15">
    <cfRule type="cellIs" dxfId="376" priority="41" stopIfTrue="1" operator="greaterThan">
      <formula>$M$15</formula>
    </cfRule>
  </conditionalFormatting>
  <conditionalFormatting sqref="N16">
    <cfRule type="cellIs" dxfId="375" priority="40" stopIfTrue="1" operator="greaterThan">
      <formula>$M$16</formula>
    </cfRule>
  </conditionalFormatting>
  <conditionalFormatting sqref="N17">
    <cfRule type="cellIs" dxfId="374" priority="39" stopIfTrue="1" operator="greaterThan">
      <formula>$M$17</formula>
    </cfRule>
  </conditionalFormatting>
  <conditionalFormatting sqref="N18">
    <cfRule type="cellIs" dxfId="373" priority="38" stopIfTrue="1" operator="greaterThan">
      <formula>$M$18</formula>
    </cfRule>
  </conditionalFormatting>
  <conditionalFormatting sqref="N19">
    <cfRule type="cellIs" dxfId="372" priority="37" stopIfTrue="1" operator="greaterThan">
      <formula>$M$19</formula>
    </cfRule>
  </conditionalFormatting>
  <conditionalFormatting sqref="N20">
    <cfRule type="cellIs" dxfId="371" priority="36" stopIfTrue="1" operator="greaterThan">
      <formula>$M$20</formula>
    </cfRule>
  </conditionalFormatting>
  <conditionalFormatting sqref="N21">
    <cfRule type="cellIs" dxfId="370" priority="35" stopIfTrue="1" operator="greaterThan">
      <formula>$M$21</formula>
    </cfRule>
  </conditionalFormatting>
  <conditionalFormatting sqref="N22">
    <cfRule type="cellIs" dxfId="369" priority="34" stopIfTrue="1" operator="greaterThan">
      <formula>$M$22</formula>
    </cfRule>
  </conditionalFormatting>
  <conditionalFormatting sqref="N23">
    <cfRule type="cellIs" dxfId="368" priority="33" stopIfTrue="1" operator="greaterThan">
      <formula>$M$23</formula>
    </cfRule>
  </conditionalFormatting>
  <conditionalFormatting sqref="P8">
    <cfRule type="cellIs" dxfId="367" priority="32" stopIfTrue="1" operator="greaterThan">
      <formula>$O$8</formula>
    </cfRule>
  </conditionalFormatting>
  <conditionalFormatting sqref="P9">
    <cfRule type="cellIs" dxfId="366" priority="31" stopIfTrue="1" operator="greaterThan">
      <formula>$O$9</formula>
    </cfRule>
  </conditionalFormatting>
  <conditionalFormatting sqref="P10">
    <cfRule type="cellIs" dxfId="365" priority="30" stopIfTrue="1" operator="greaterThan">
      <formula>$O$10</formula>
    </cfRule>
  </conditionalFormatting>
  <conditionalFormatting sqref="P11">
    <cfRule type="cellIs" dxfId="364" priority="29" stopIfTrue="1" operator="greaterThan">
      <formula>$O$11</formula>
    </cfRule>
  </conditionalFormatting>
  <conditionalFormatting sqref="P12">
    <cfRule type="cellIs" dxfId="363" priority="28" stopIfTrue="1" operator="greaterThan">
      <formula>$O$12</formula>
    </cfRule>
  </conditionalFormatting>
  <conditionalFormatting sqref="P13">
    <cfRule type="cellIs" dxfId="362" priority="27" stopIfTrue="1" operator="greaterThan">
      <formula>$O$13</formula>
    </cfRule>
  </conditionalFormatting>
  <conditionalFormatting sqref="P14">
    <cfRule type="cellIs" dxfId="361" priority="26" stopIfTrue="1" operator="greaterThan">
      <formula>$O$14</formula>
    </cfRule>
  </conditionalFormatting>
  <conditionalFormatting sqref="P15">
    <cfRule type="cellIs" dxfId="360" priority="25" stopIfTrue="1" operator="greaterThan">
      <formula>$O$15</formula>
    </cfRule>
  </conditionalFormatting>
  <conditionalFormatting sqref="P16">
    <cfRule type="cellIs" dxfId="359" priority="24" stopIfTrue="1" operator="greaterThan">
      <formula>$O$16</formula>
    </cfRule>
  </conditionalFormatting>
  <conditionalFormatting sqref="P17">
    <cfRule type="cellIs" dxfId="358" priority="23" stopIfTrue="1" operator="greaterThan">
      <formula>$O$17</formula>
    </cfRule>
  </conditionalFormatting>
  <conditionalFormatting sqref="P18">
    <cfRule type="cellIs" dxfId="357" priority="22" stopIfTrue="1" operator="greaterThan">
      <formula>$O$18</formula>
    </cfRule>
  </conditionalFormatting>
  <conditionalFormatting sqref="P19">
    <cfRule type="cellIs" dxfId="356" priority="21" stopIfTrue="1" operator="greaterThan">
      <formula>$O$19</formula>
    </cfRule>
  </conditionalFormatting>
  <conditionalFormatting sqref="P20">
    <cfRule type="cellIs" dxfId="355" priority="20" stopIfTrue="1" operator="greaterThan">
      <formula>$O$20</formula>
    </cfRule>
  </conditionalFormatting>
  <conditionalFormatting sqref="P21">
    <cfRule type="cellIs" dxfId="354" priority="19" stopIfTrue="1" operator="greaterThan">
      <formula>$O$21</formula>
    </cfRule>
  </conditionalFormatting>
  <conditionalFormatting sqref="P22">
    <cfRule type="cellIs" dxfId="353" priority="18" stopIfTrue="1" operator="greaterThan">
      <formula>$O$22</formula>
    </cfRule>
  </conditionalFormatting>
  <conditionalFormatting sqref="P23">
    <cfRule type="cellIs" dxfId="352" priority="17" stopIfTrue="1" operator="greaterThan">
      <formula>$O$23</formula>
    </cfRule>
  </conditionalFormatting>
  <conditionalFormatting sqref="R8">
    <cfRule type="cellIs" dxfId="351" priority="16" stopIfTrue="1" operator="greaterThan">
      <formula>$Q$8</formula>
    </cfRule>
  </conditionalFormatting>
  <conditionalFormatting sqref="R9">
    <cfRule type="cellIs" dxfId="350" priority="15" stopIfTrue="1" operator="greaterThan">
      <formula>$Q$9</formula>
    </cfRule>
  </conditionalFormatting>
  <conditionalFormatting sqref="R10">
    <cfRule type="cellIs" dxfId="349" priority="14" stopIfTrue="1" operator="greaterThan">
      <formula>$Q$10</formula>
    </cfRule>
  </conditionalFormatting>
  <conditionalFormatting sqref="R11">
    <cfRule type="cellIs" dxfId="348" priority="13" stopIfTrue="1" operator="greaterThan">
      <formula>$Q$11</formula>
    </cfRule>
  </conditionalFormatting>
  <conditionalFormatting sqref="R12">
    <cfRule type="cellIs" dxfId="347" priority="12" stopIfTrue="1" operator="greaterThan">
      <formula>$Q$12</formula>
    </cfRule>
  </conditionalFormatting>
  <conditionalFormatting sqref="R13">
    <cfRule type="cellIs" dxfId="346" priority="11" stopIfTrue="1" operator="greaterThan">
      <formula>$Q$13</formula>
    </cfRule>
  </conditionalFormatting>
  <conditionalFormatting sqref="R14">
    <cfRule type="cellIs" dxfId="345" priority="10" stopIfTrue="1" operator="greaterThan">
      <formula>$Q$14</formula>
    </cfRule>
  </conditionalFormatting>
  <conditionalFormatting sqref="R15">
    <cfRule type="cellIs" dxfId="344" priority="9" stopIfTrue="1" operator="greaterThan">
      <formula>$Q$15</formula>
    </cfRule>
  </conditionalFormatting>
  <conditionalFormatting sqref="R16">
    <cfRule type="cellIs" dxfId="343" priority="8" stopIfTrue="1" operator="greaterThan">
      <formula>$Q$16</formula>
    </cfRule>
  </conditionalFormatting>
  <conditionalFormatting sqref="R17">
    <cfRule type="cellIs" dxfId="342" priority="7" stopIfTrue="1" operator="greaterThan">
      <formula>$Q$17</formula>
    </cfRule>
  </conditionalFormatting>
  <conditionalFormatting sqref="R18">
    <cfRule type="cellIs" dxfId="341" priority="6" stopIfTrue="1" operator="greaterThan">
      <formula>$Q$18</formula>
    </cfRule>
  </conditionalFormatting>
  <conditionalFormatting sqref="R19">
    <cfRule type="cellIs" dxfId="340" priority="5" stopIfTrue="1" operator="greaterThan">
      <formula>$Q$19</formula>
    </cfRule>
  </conditionalFormatting>
  <conditionalFormatting sqref="R20">
    <cfRule type="cellIs" dxfId="339" priority="4" stopIfTrue="1" operator="greaterThan">
      <formula>$Q$20</formula>
    </cfRule>
  </conditionalFormatting>
  <conditionalFormatting sqref="R21">
    <cfRule type="cellIs" dxfId="338" priority="3" stopIfTrue="1" operator="greaterThan">
      <formula>$Q$21</formula>
    </cfRule>
  </conditionalFormatting>
  <conditionalFormatting sqref="R22">
    <cfRule type="cellIs" dxfId="337" priority="2" stopIfTrue="1" operator="greaterThan">
      <formula>$Q$22</formula>
    </cfRule>
  </conditionalFormatting>
  <conditionalFormatting sqref="R23">
    <cfRule type="cellIs" dxfId="336" priority="1" stopIfTrue="1" operator="greaterThan">
      <formula>$Q$23</formula>
    </cfRule>
  </conditionalFormatting>
  <printOptions horizontalCentered="1"/>
  <pageMargins left="0.75" right="0.75" top="0.5" bottom="0.46" header="0.25" footer="0.25"/>
  <pageSetup scale="75" orientation="landscape" r:id="rId1"/>
  <headerFooter alignWithMargins="0"/>
  <ignoredErrors>
    <ignoredError sqref="G7 Q7 O7 M7 K7 I7" formula="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0"/>
  <sheetViews>
    <sheetView zoomScaleNormal="100" zoomScaleSheetLayoutView="100" workbookViewId="0">
      <selection activeCell="B8" sqref="B8:B11"/>
    </sheetView>
  </sheetViews>
  <sheetFormatPr defaultColWidth="8.85546875" defaultRowHeight="12.75" x14ac:dyDescent="0.2"/>
  <cols>
    <col min="1" max="1" width="12.42578125" style="39" customWidth="1"/>
    <col min="2" max="3" width="10" style="39" customWidth="1"/>
    <col min="4" max="4" width="10" style="39" hidden="1" customWidth="1"/>
    <col min="5" max="12" width="9.42578125" style="39" customWidth="1"/>
    <col min="13" max="16384" width="8.85546875" style="39"/>
  </cols>
  <sheetData>
    <row r="1" spans="1:18" ht="21" customHeight="1" thickBot="1" x14ac:dyDescent="0.3">
      <c r="A1" s="35" t="s">
        <v>14</v>
      </c>
      <c r="B1" s="36"/>
      <c r="C1" s="64">
        <f>'Milestone Wells'!B11</f>
        <v>0</v>
      </c>
      <c r="D1" s="37"/>
      <c r="E1" s="181" t="s">
        <v>47</v>
      </c>
      <c r="F1" s="182"/>
      <c r="G1" s="185">
        <f>'Milestone Wells'!B2</f>
        <v>0</v>
      </c>
      <c r="H1" s="186"/>
      <c r="I1" s="38"/>
      <c r="J1" s="181" t="s">
        <v>50</v>
      </c>
      <c r="K1" s="182"/>
      <c r="L1" s="182"/>
      <c r="M1" s="187">
        <f>'Milestone Wells'!H2</f>
        <v>0</v>
      </c>
      <c r="N1" s="188"/>
    </row>
    <row r="2" spans="1:18" ht="18.75" thickBot="1" x14ac:dyDescent="0.3">
      <c r="A2" s="40"/>
      <c r="B2" s="41"/>
      <c r="C2" s="42"/>
      <c r="D2" s="42"/>
      <c r="E2" s="183" t="s">
        <v>48</v>
      </c>
      <c r="F2" s="184"/>
      <c r="G2" s="189">
        <f>'Milestone Wells'!B3</f>
        <v>0</v>
      </c>
      <c r="H2" s="190"/>
      <c r="I2" s="38"/>
      <c r="J2" s="183" t="s">
        <v>51</v>
      </c>
      <c r="K2" s="184"/>
      <c r="L2" s="184"/>
      <c r="M2" s="191">
        <f>'Milestone Wells'!H3</f>
        <v>0</v>
      </c>
      <c r="N2" s="192"/>
    </row>
    <row r="3" spans="1:18" ht="18" customHeight="1" thickBot="1" x14ac:dyDescent="0.3">
      <c r="A3" s="202" t="s">
        <v>20</v>
      </c>
      <c r="B3" s="203"/>
      <c r="C3" s="203"/>
      <c r="D3" s="204"/>
      <c r="E3" s="203"/>
      <c r="F3" s="203"/>
      <c r="G3" s="203"/>
      <c r="H3" s="203"/>
      <c r="I3" s="203"/>
      <c r="J3" s="203"/>
      <c r="K3" s="203"/>
      <c r="L3" s="203"/>
      <c r="M3" s="203"/>
      <c r="N3" s="203"/>
      <c r="O3" s="203"/>
      <c r="P3" s="203"/>
      <c r="Q3" s="43"/>
      <c r="R3" s="44"/>
    </row>
    <row r="4" spans="1:18" ht="15.75" x14ac:dyDescent="0.25">
      <c r="A4" s="208" t="s">
        <v>16</v>
      </c>
      <c r="B4" s="193" t="s">
        <v>17</v>
      </c>
      <c r="C4" s="196" t="s">
        <v>25</v>
      </c>
      <c r="D4" s="45"/>
      <c r="E4" s="207" t="s">
        <v>21</v>
      </c>
      <c r="F4" s="199"/>
      <c r="G4" s="199" t="s">
        <v>23</v>
      </c>
      <c r="H4" s="199"/>
      <c r="I4" s="199" t="s">
        <v>22</v>
      </c>
      <c r="J4" s="199"/>
      <c r="K4" s="199" t="s">
        <v>24</v>
      </c>
      <c r="L4" s="199"/>
      <c r="M4" s="199" t="s">
        <v>26</v>
      </c>
      <c r="N4" s="199"/>
      <c r="O4" s="199" t="s">
        <v>27</v>
      </c>
      <c r="P4" s="199"/>
      <c r="Q4" s="199" t="s">
        <v>29</v>
      </c>
      <c r="R4" s="205"/>
    </row>
    <row r="5" spans="1:18" ht="22.5" customHeight="1" x14ac:dyDescent="0.2">
      <c r="A5" s="209"/>
      <c r="B5" s="194"/>
      <c r="C5" s="197"/>
      <c r="D5" s="45"/>
      <c r="E5" s="201" t="s">
        <v>7</v>
      </c>
      <c r="F5" s="200"/>
      <c r="G5" s="200" t="s">
        <v>52</v>
      </c>
      <c r="H5" s="200"/>
      <c r="I5" s="200" t="s">
        <v>28</v>
      </c>
      <c r="J5" s="200"/>
      <c r="K5" s="200" t="s">
        <v>12</v>
      </c>
      <c r="L5" s="200"/>
      <c r="M5" s="200" t="s">
        <v>4</v>
      </c>
      <c r="N5" s="200"/>
      <c r="O5" s="200" t="s">
        <v>30</v>
      </c>
      <c r="P5" s="200"/>
      <c r="Q5" s="200" t="s">
        <v>31</v>
      </c>
      <c r="R5" s="206"/>
    </row>
    <row r="6" spans="1:18" ht="24" customHeight="1" thickBot="1" x14ac:dyDescent="0.25">
      <c r="A6" s="210"/>
      <c r="B6" s="195"/>
      <c r="C6" s="198"/>
      <c r="D6" s="46"/>
      <c r="E6" s="47" t="s">
        <v>19</v>
      </c>
      <c r="F6" s="48" t="s">
        <v>18</v>
      </c>
      <c r="G6" s="48" t="s">
        <v>19</v>
      </c>
      <c r="H6" s="48" t="s">
        <v>18</v>
      </c>
      <c r="I6" s="48" t="s">
        <v>19</v>
      </c>
      <c r="J6" s="48" t="s">
        <v>18</v>
      </c>
      <c r="K6" s="48" t="s">
        <v>19</v>
      </c>
      <c r="L6" s="49" t="s">
        <v>18</v>
      </c>
      <c r="M6" s="48" t="s">
        <v>19</v>
      </c>
      <c r="N6" s="49" t="s">
        <v>18</v>
      </c>
      <c r="O6" s="48" t="s">
        <v>19</v>
      </c>
      <c r="P6" s="49" t="s">
        <v>18</v>
      </c>
      <c r="Q6" s="48" t="s">
        <v>19</v>
      </c>
      <c r="R6" s="50" t="s">
        <v>18</v>
      </c>
    </row>
    <row r="7" spans="1:18" x14ac:dyDescent="0.2">
      <c r="A7" s="65">
        <v>0</v>
      </c>
      <c r="B7" s="68">
        <f>'Milestone Wells'!H2</f>
        <v>0</v>
      </c>
      <c r="C7" s="69">
        <v>0</v>
      </c>
      <c r="D7" s="70">
        <f>IF(C7="",A7,C7)</f>
        <v>0</v>
      </c>
      <c r="E7" s="34" t="str">
        <f>IF('Milestone Wells'!C11="","NA",'Milestone Wells'!C11)</f>
        <v>NA</v>
      </c>
      <c r="F7" s="102" t="str">
        <f>E7</f>
        <v>NA</v>
      </c>
      <c r="G7" s="32">
        <f>IF('Milestone Wells'!G11="","NA",'Milestone Wells'!G11)</f>
        <v>0</v>
      </c>
      <c r="H7" s="102">
        <f>G7</f>
        <v>0</v>
      </c>
      <c r="I7" s="32">
        <f>IF('Milestone Wells'!K11="","NA",'Milestone Wells'!K11)</f>
        <v>0</v>
      </c>
      <c r="J7" s="102">
        <f>I7</f>
        <v>0</v>
      </c>
      <c r="K7" s="32" t="str">
        <f>IF('Milestone Wells'!L11="","NA",'Milestone Wells'!L11)</f>
        <v>NA</v>
      </c>
      <c r="L7" s="102" t="str">
        <f>K7</f>
        <v>NA</v>
      </c>
      <c r="M7" s="71" t="str">
        <f>IF('Milestone Wells'!M11="","NA",'Milestone Wells'!M11)</f>
        <v>NA</v>
      </c>
      <c r="N7" s="102" t="str">
        <f>M7</f>
        <v>NA</v>
      </c>
      <c r="O7" s="71" t="str">
        <f>IF('Milestone Wells'!N11="","NA",'Milestone Wells'!N11)</f>
        <v>NA</v>
      </c>
      <c r="P7" s="102" t="str">
        <f>O7</f>
        <v>NA</v>
      </c>
      <c r="Q7" s="71" t="str">
        <f>IF('Milestone Wells'!O11="","NA",'Milestone Wells'!O11)</f>
        <v>NA</v>
      </c>
      <c r="R7" s="105" t="str">
        <f>Q7</f>
        <v>NA</v>
      </c>
    </row>
    <row r="8" spans="1:18" x14ac:dyDescent="0.2">
      <c r="A8" s="66">
        <v>0.25</v>
      </c>
      <c r="B8" s="92"/>
      <c r="C8" s="75" t="str">
        <f>IF(B8="","",(B8-$M$2)/365)</f>
        <v/>
      </c>
      <c r="D8" s="51">
        <f t="shared" ref="D8:D23" si="0">IF(C8="",A8,C8)</f>
        <v>0.25</v>
      </c>
      <c r="E8" s="73" t="str">
        <f>IF(E$7="NA","",IF(F$7&lt;E$24,"",IF($A8='Milestone Wells'!$C$37,E$24,IF(E7=E$24,E$24,IF(E$7&lt;E$24,"",E$7-(E$7-E$24)*($D8/'Milestone Wells'!$C$37))))))</f>
        <v/>
      </c>
      <c r="F8" s="103"/>
      <c r="G8" s="1" t="str">
        <f>IF(G$7="NA","",IF(H$7&lt;G$24,"",IF($A8='Milestone Wells'!$C$37,G$24,IF(G7=G$24,G$24,IF(G$7&lt;G$24,"",G$7-(G$7-G$24)*($D8/'Milestone Wells'!$C$37))))))</f>
        <v/>
      </c>
      <c r="H8" s="103"/>
      <c r="I8" s="1" t="str">
        <f>IF(I$7="NA","",IF(J$7&lt;I$24,"",IF($A8='Milestone Wells'!$C$37,I$24,IF(I7=I$24,I$24,IF(I$7&lt;I$24,"",I$7-(I$7-I$24)*($D8/'Milestone Wells'!$C$37))))))</f>
        <v/>
      </c>
      <c r="J8" s="103"/>
      <c r="K8" s="1" t="str">
        <f>IF(K$7="NA","",IF(L$7&lt;K$24,"",IF($A8='Milestone Wells'!$C$37,K$24,IF(K7=K$24,K$24,IF(K$7&lt;K$24,"",K$7-(K$7-K$24)*($D8/'Milestone Wells'!$C$37))))))</f>
        <v/>
      </c>
      <c r="L8" s="103"/>
      <c r="M8" s="1" t="str">
        <f>IF(M$7="NA","",IF(N$7&lt;M$24,"",IF($A8='Milestone Wells'!$C$37,M$24,IF(M7=M$24,M$24,IF(M$7&lt;M$24,"",M$7-(M$7-M$24)*($D8/'Milestone Wells'!$C$37))))))</f>
        <v/>
      </c>
      <c r="N8" s="103"/>
      <c r="O8" s="1" t="str">
        <f>IF(O$7="NA","",IF(P$7&lt;O$24,"",IF($A8='Milestone Wells'!$C$37,O$24,IF(O7=O$24,O$24,IF(O$7&lt;O$24,"",O$7-(O$7-O$24)*($D8/'Milestone Wells'!$C$37))))))</f>
        <v/>
      </c>
      <c r="P8" s="103"/>
      <c r="Q8" s="1" t="str">
        <f>IF(Q$7="NA","",IF(R$7&lt;Q$24,"",IF($A8='Milestone Wells'!$C$37,Q$24,IF(Q7=Q$24,Q$24,IF(Q$7&lt;Q$24,"",Q$7-(Q$7-Q$24)*($D8/'Milestone Wells'!$C$37))))))</f>
        <v/>
      </c>
      <c r="R8" s="106"/>
    </row>
    <row r="9" spans="1:18" x14ac:dyDescent="0.2">
      <c r="A9" s="66">
        <v>0.5</v>
      </c>
      <c r="B9" s="92"/>
      <c r="C9" s="75" t="str">
        <f t="shared" ref="C9:C23" si="1">IF(B9="","",(B9-$M$2)/365)</f>
        <v/>
      </c>
      <c r="D9" s="51">
        <f t="shared" si="0"/>
        <v>0.5</v>
      </c>
      <c r="E9" s="73" t="str">
        <f>IF(E$7="NA","",IF(F$7&lt;E$24,"",IF($A9='Milestone Wells'!$C$37,E$24,IF(E8=E$24,E$24,IF(E$7&lt;E$24,"",E$7-(E$7-E$24)*($D9/'Milestone Wells'!$C$37))))))</f>
        <v/>
      </c>
      <c r="F9" s="103"/>
      <c r="G9" s="1" t="str">
        <f>IF(G$7="NA","",IF(H$7&lt;G$24,"",IF($A9='Milestone Wells'!$C$37,G$24,IF(G8=G$24,G$24,IF(G$7&lt;G$24,"",G$7-(G$7-G$24)*($D9/'Milestone Wells'!$C$37))))))</f>
        <v/>
      </c>
      <c r="H9" s="103"/>
      <c r="I9" s="1" t="str">
        <f>IF(I$7="NA","",IF(J$7&lt;I$24,"",IF($A9='Milestone Wells'!$C$37,I$24,IF(I8=I$24,I$24,IF(I$7&lt;I$24,"",I$7-(I$7-I$24)*($D9/'Milestone Wells'!$C$37))))))</f>
        <v/>
      </c>
      <c r="J9" s="103"/>
      <c r="K9" s="1" t="str">
        <f>IF(K$7="NA","",IF(L$7&lt;K$24,"",IF($A9='Milestone Wells'!$C$37,K$24,IF(K8=K$24,K$24,IF(K$7&lt;K$24,"",K$7-(K$7-K$24)*($D9/'Milestone Wells'!$C$37))))))</f>
        <v/>
      </c>
      <c r="L9" s="103"/>
      <c r="M9" s="1" t="str">
        <f>IF(M$7="NA","",IF(N$7&lt;M$24,"",IF($A9='Milestone Wells'!$C$37,M$24,IF(M8=M$24,M$24,IF(M$7&lt;M$24,"",M$7-(M$7-M$24)*($D9/'Milestone Wells'!$C$37))))))</f>
        <v/>
      </c>
      <c r="N9" s="103"/>
      <c r="O9" s="1" t="str">
        <f>IF(O$7="NA","",IF(P$7&lt;O$24,"",IF($A9='Milestone Wells'!$C$37,O$24,IF(O8=O$24,O$24,IF(O$7&lt;O$24,"",O$7-(O$7-O$24)*($D9/'Milestone Wells'!$C$37))))))</f>
        <v/>
      </c>
      <c r="P9" s="103"/>
      <c r="Q9" s="1" t="str">
        <f>IF(Q$7="NA","",IF(R$7&lt;Q$24,"",IF($A9='Milestone Wells'!$C$37,Q$24,IF(Q8=Q$24,Q$24,IF(Q$7&lt;Q$24,"",Q$7-(Q$7-Q$24)*($D9/'Milestone Wells'!$C$37))))))</f>
        <v/>
      </c>
      <c r="R9" s="106"/>
    </row>
    <row r="10" spans="1:18" x14ac:dyDescent="0.2">
      <c r="A10" s="66">
        <v>0.75</v>
      </c>
      <c r="B10" s="92"/>
      <c r="C10" s="75" t="str">
        <f t="shared" si="1"/>
        <v/>
      </c>
      <c r="D10" s="51">
        <f t="shared" si="0"/>
        <v>0.75</v>
      </c>
      <c r="E10" s="73" t="str">
        <f>IF(E$7="NA","",IF(F$7&lt;E$24,"",IF($A10='Milestone Wells'!$C$37,E$24,IF(E9=E$24,E$24,IF(E$7&lt;E$24,"",E$7-(E$7-E$24)*($D10/'Milestone Wells'!$C$37))))))</f>
        <v/>
      </c>
      <c r="F10" s="103"/>
      <c r="G10" s="1" t="str">
        <f>IF(G$7="NA","",IF(H$7&lt;G$24,"",IF($A10='Milestone Wells'!$C$37,G$24,IF(G9=G$24,G$24,IF(G$7&lt;G$24,"",G$7-(G$7-G$24)*($D10/'Milestone Wells'!$C$37))))))</f>
        <v/>
      </c>
      <c r="H10" s="103"/>
      <c r="I10" s="1" t="str">
        <f>IF(I$7="NA","",IF(J$7&lt;I$24,"",IF($A10='Milestone Wells'!$C$37,I$24,IF(I9=I$24,I$24,IF(I$7&lt;I$24,"",I$7-(I$7-I$24)*($D10/'Milestone Wells'!$C$37))))))</f>
        <v/>
      </c>
      <c r="J10" s="103"/>
      <c r="K10" s="1" t="str">
        <f>IF(K$7="NA","",IF(L$7&lt;K$24,"",IF($A10='Milestone Wells'!$C$37,K$24,IF(K9=K$24,K$24,IF(K$7&lt;K$24,"",K$7-(K$7-K$24)*($D10/'Milestone Wells'!$C$37))))))</f>
        <v/>
      </c>
      <c r="L10" s="103"/>
      <c r="M10" s="1" t="str">
        <f>IF(M$7="NA","",IF(N$7&lt;M$24,"",IF($A10='Milestone Wells'!$C$37,M$24,IF(M9=M$24,M$24,IF(M$7&lt;M$24,"",M$7-(M$7-M$24)*($D10/'Milestone Wells'!$C$37))))))</f>
        <v/>
      </c>
      <c r="N10" s="103"/>
      <c r="O10" s="1" t="str">
        <f>IF(O$7="NA","",IF(P$7&lt;O$24,"",IF($A10='Milestone Wells'!$C$37,O$24,IF(O9=O$24,O$24,IF(O$7&lt;O$24,"",O$7-(O$7-O$24)*($D10/'Milestone Wells'!$C$37))))))</f>
        <v/>
      </c>
      <c r="P10" s="103"/>
      <c r="Q10" s="1" t="str">
        <f>IF(Q$7="NA","",IF(R$7&lt;Q$24,"",IF($A10='Milestone Wells'!$C$37,Q$24,IF(Q9=Q$24,Q$24,IF(Q$7&lt;Q$24,"",Q$7-(Q$7-Q$24)*($D10/'Milestone Wells'!$C$37))))))</f>
        <v/>
      </c>
      <c r="R10" s="106"/>
    </row>
    <row r="11" spans="1:18" x14ac:dyDescent="0.2">
      <c r="A11" s="66">
        <v>1</v>
      </c>
      <c r="B11" s="92"/>
      <c r="C11" s="75" t="str">
        <f t="shared" si="1"/>
        <v/>
      </c>
      <c r="D11" s="51">
        <f t="shared" si="0"/>
        <v>1</v>
      </c>
      <c r="E11" s="73" t="str">
        <f>IF(E$7="NA","",IF(F$7&lt;E$24,"",IF($A11='Milestone Wells'!$C$37,E$24,IF(E10=E$24,E$24,IF(E$7&lt;E$24,"",E$7-(E$7-E$24)*($D11/'Milestone Wells'!$C$37))))))</f>
        <v/>
      </c>
      <c r="F11" s="103"/>
      <c r="G11" s="1" t="str">
        <f>IF(G$7="NA","",IF(H$7&lt;G$24,"",IF($A11='Milestone Wells'!$C$37,G$24,IF(G10=G$24,G$24,IF(G$7&lt;G$24,"",G$7-(G$7-G$24)*($D11/'Milestone Wells'!$C$37))))))</f>
        <v/>
      </c>
      <c r="H11" s="103"/>
      <c r="I11" s="1" t="str">
        <f>IF(I$7="NA","",IF(J$7&lt;I$24,"",IF($A11='Milestone Wells'!$C$37,I$24,IF(I10=I$24,I$24,IF(I$7&lt;I$24,"",I$7-(I$7-I$24)*($D11/'Milestone Wells'!$C$37))))))</f>
        <v/>
      </c>
      <c r="J11" s="103"/>
      <c r="K11" s="1" t="str">
        <f>IF(K$7="NA","",IF(L$7&lt;K$24,"",IF($A11='Milestone Wells'!$C$37,K$24,IF(K10=K$24,K$24,IF(K$7&lt;K$24,"",K$7-(K$7-K$24)*($D11/'Milestone Wells'!$C$37))))))</f>
        <v/>
      </c>
      <c r="L11" s="103"/>
      <c r="M11" s="1" t="str">
        <f>IF(M$7="NA","",IF(N$7&lt;M$24,"",IF($A11='Milestone Wells'!$C$37,M$24,IF(M10=M$24,M$24,IF(M$7&lt;M$24,"",M$7-(M$7-M$24)*($D11/'Milestone Wells'!$C$37))))))</f>
        <v/>
      </c>
      <c r="N11" s="103"/>
      <c r="O11" s="1" t="str">
        <f>IF(O$7="NA","",IF(P$7&lt;O$24,"",IF($A11='Milestone Wells'!$C$37,O$24,IF(O10=O$24,O$24,IF(O$7&lt;O$24,"",O$7-(O$7-O$24)*($D11/'Milestone Wells'!$C$37))))))</f>
        <v/>
      </c>
      <c r="P11" s="103"/>
      <c r="Q11" s="1" t="str">
        <f>IF(Q$7="NA","",IF(R$7&lt;Q$24,"",IF($A11='Milestone Wells'!$C$37,Q$24,IF(Q10=Q$24,Q$24,IF(Q$7&lt;Q$24,"",Q$7-(Q$7-Q$24)*($D11/'Milestone Wells'!$C$37))))))</f>
        <v/>
      </c>
      <c r="R11" s="106"/>
    </row>
    <row r="12" spans="1:18" x14ac:dyDescent="0.2">
      <c r="A12" s="66">
        <v>1.25</v>
      </c>
      <c r="B12" s="92"/>
      <c r="C12" s="75" t="str">
        <f t="shared" si="1"/>
        <v/>
      </c>
      <c r="D12" s="51">
        <f t="shared" si="0"/>
        <v>1.25</v>
      </c>
      <c r="E12" s="73" t="str">
        <f>IF(E$7="NA","",IF(F$7&lt;E$24,"",IF($A12='Milestone Wells'!$C$37,E$24,IF(E11=E$24,E$24,IF(E$7&lt;E$24,"",E$7-(E$7-E$24)*($D12/'Milestone Wells'!$C$37))))))</f>
        <v/>
      </c>
      <c r="F12" s="103"/>
      <c r="G12" s="1" t="str">
        <f>IF(G$7="NA","",IF(H$7&lt;G$24,"",IF($A12='Milestone Wells'!$C$37,G$24,IF(G11=G$24,G$24,IF(G$7&lt;G$24,"",G$7-(G$7-G$24)*($D12/'Milestone Wells'!$C$37))))))</f>
        <v/>
      </c>
      <c r="H12" s="103"/>
      <c r="I12" s="1" t="str">
        <f>IF(I$7="NA","",IF(J$7&lt;I$24,"",IF($A12='Milestone Wells'!$C$37,I$24,IF(I11=I$24,I$24,IF(I$7&lt;I$24,"",I$7-(I$7-I$24)*($D12/'Milestone Wells'!$C$37))))))</f>
        <v/>
      </c>
      <c r="J12" s="103"/>
      <c r="K12" s="1" t="str">
        <f>IF(K$7="NA","",IF(L$7&lt;K$24,"",IF($A12='Milestone Wells'!$C$37,K$24,IF(K11=K$24,K$24,IF(K$7&lt;K$24,"",K$7-(K$7-K$24)*($D12/'Milestone Wells'!$C$37))))))</f>
        <v/>
      </c>
      <c r="L12" s="103"/>
      <c r="M12" s="1" t="str">
        <f>IF(M$7="NA","",IF(N$7&lt;M$24,"",IF($A12='Milestone Wells'!$C$37,M$24,IF(M11=M$24,M$24,IF(M$7&lt;M$24,"",M$7-(M$7-M$24)*($D12/'Milestone Wells'!$C$37))))))</f>
        <v/>
      </c>
      <c r="N12" s="103"/>
      <c r="O12" s="1" t="str">
        <f>IF(O$7="NA","",IF(P$7&lt;O$24,"",IF($A12='Milestone Wells'!$C$37,O$24,IF(O11=O$24,O$24,IF(O$7&lt;O$24,"",O$7-(O$7-O$24)*($D12/'Milestone Wells'!$C$37))))))</f>
        <v/>
      </c>
      <c r="P12" s="103"/>
      <c r="Q12" s="1" t="str">
        <f>IF(Q$7="NA","",IF(R$7&lt;Q$24,"",IF($A12='Milestone Wells'!$C$37,Q$24,IF(Q11=Q$24,Q$24,IF(Q$7&lt;Q$24,"",Q$7-(Q$7-Q$24)*($D12/'Milestone Wells'!$C$37))))))</f>
        <v/>
      </c>
      <c r="R12" s="106"/>
    </row>
    <row r="13" spans="1:18" x14ac:dyDescent="0.2">
      <c r="A13" s="66">
        <v>1.5</v>
      </c>
      <c r="B13" s="92"/>
      <c r="C13" s="75" t="str">
        <f t="shared" si="1"/>
        <v/>
      </c>
      <c r="D13" s="51">
        <f t="shared" si="0"/>
        <v>1.5</v>
      </c>
      <c r="E13" s="73" t="str">
        <f>IF(E$7="NA","",IF(F$7&lt;E$24,"",IF($A13='Milestone Wells'!$C$37,E$24,IF(E12=E$24,E$24,IF(E$7&lt;E$24,"",E$7-(E$7-E$24)*($D13/'Milestone Wells'!$C$37))))))</f>
        <v/>
      </c>
      <c r="F13" s="103"/>
      <c r="G13" s="1" t="str">
        <f>IF(G$7="NA","",IF(H$7&lt;G$24,"",IF($A13='Milestone Wells'!$C$37,G$24,IF(G12=G$24,G$24,IF(G$7&lt;G$24,"",G$7-(G$7-G$24)*($D13/'Milestone Wells'!$C$37))))))</f>
        <v/>
      </c>
      <c r="H13" s="103"/>
      <c r="I13" s="1" t="str">
        <f>IF(I$7="NA","",IF(J$7&lt;I$24,"",IF($A13='Milestone Wells'!$C$37,I$24,IF(I12=I$24,I$24,IF(I$7&lt;I$24,"",I$7-(I$7-I$24)*($D13/'Milestone Wells'!$C$37))))))</f>
        <v/>
      </c>
      <c r="J13" s="103"/>
      <c r="K13" s="1" t="str">
        <f>IF(K$7="NA","",IF(L$7&lt;K$24,"",IF($A13='Milestone Wells'!$C$37,K$24,IF(K12=K$24,K$24,IF(K$7&lt;K$24,"",K$7-(K$7-K$24)*($D13/'Milestone Wells'!$C$37))))))</f>
        <v/>
      </c>
      <c r="L13" s="103"/>
      <c r="M13" s="1" t="str">
        <f>IF(M$7="NA","",IF(N$7&lt;M$24,"",IF($A13='Milestone Wells'!$C$37,M$24,IF(M12=M$24,M$24,IF(M$7&lt;M$24,"",M$7-(M$7-M$24)*($D13/'Milestone Wells'!$C$37))))))</f>
        <v/>
      </c>
      <c r="N13" s="103"/>
      <c r="O13" s="1" t="str">
        <f>IF(O$7="NA","",IF(P$7&lt;O$24,"",IF($A13='Milestone Wells'!$C$37,O$24,IF(O12=O$24,O$24,IF(O$7&lt;O$24,"",O$7-(O$7-O$24)*($D13/'Milestone Wells'!$C$37))))))</f>
        <v/>
      </c>
      <c r="P13" s="103"/>
      <c r="Q13" s="1" t="str">
        <f>IF(Q$7="NA","",IF(R$7&lt;Q$24,"",IF($A13='Milestone Wells'!$C$37,Q$24,IF(Q12=Q$24,Q$24,IF(Q$7&lt;Q$24,"",Q$7-(Q$7-Q$24)*($D13/'Milestone Wells'!$C$37))))))</f>
        <v/>
      </c>
      <c r="R13" s="106"/>
    </row>
    <row r="14" spans="1:18" x14ac:dyDescent="0.2">
      <c r="A14" s="66">
        <v>1.75</v>
      </c>
      <c r="B14" s="92"/>
      <c r="C14" s="75" t="str">
        <f t="shared" si="1"/>
        <v/>
      </c>
      <c r="D14" s="51">
        <f t="shared" si="0"/>
        <v>1.75</v>
      </c>
      <c r="E14" s="73" t="str">
        <f>IF(E$7="NA","",IF(F$7&lt;E$24,"",IF($A14='Milestone Wells'!$C$37,E$24,IF(E13=E$24,E$24,IF(E$7&lt;E$24,"",E$7-(E$7-E$24)*($D14/'Milestone Wells'!$C$37))))))</f>
        <v/>
      </c>
      <c r="F14" s="103"/>
      <c r="G14" s="1" t="str">
        <f>IF(G$7="NA","",IF(H$7&lt;G$24,"",IF($A14='Milestone Wells'!$C$37,G$24,IF(G13=G$24,G$24,IF(G$7&lt;G$24,"",G$7-(G$7-G$24)*($D14/'Milestone Wells'!$C$37))))))</f>
        <v/>
      </c>
      <c r="H14" s="103"/>
      <c r="I14" s="1" t="str">
        <f>IF(I$7="NA","",IF(J$7&lt;I$24,"",IF($A14='Milestone Wells'!$C$37,I$24,IF(I13=I$24,I$24,IF(I$7&lt;I$24,"",I$7-(I$7-I$24)*($D14/'Milestone Wells'!$C$37))))))</f>
        <v/>
      </c>
      <c r="J14" s="103"/>
      <c r="K14" s="1" t="str">
        <f>IF(K$7="NA","",IF(L$7&lt;K$24,"",IF($A14='Milestone Wells'!$C$37,K$24,IF(K13=K$24,K$24,IF(K$7&lt;K$24,"",K$7-(K$7-K$24)*($D14/'Milestone Wells'!$C$37))))))</f>
        <v/>
      </c>
      <c r="L14" s="103"/>
      <c r="M14" s="1" t="str">
        <f>IF(M$7="NA","",IF(N$7&lt;M$24,"",IF($A14='Milestone Wells'!$C$37,M$24,IF(M13=M$24,M$24,IF(M$7&lt;M$24,"",M$7-(M$7-M$24)*($D14/'Milestone Wells'!$C$37))))))</f>
        <v/>
      </c>
      <c r="N14" s="103"/>
      <c r="O14" s="1" t="str">
        <f>IF(O$7="NA","",IF(P$7&lt;O$24,"",IF($A14='Milestone Wells'!$C$37,O$24,IF(O13=O$24,O$24,IF(O$7&lt;O$24,"",O$7-(O$7-O$24)*($D14/'Milestone Wells'!$C$37))))))</f>
        <v/>
      </c>
      <c r="P14" s="103"/>
      <c r="Q14" s="1" t="str">
        <f>IF(Q$7="NA","",IF(R$7&lt;Q$24,"",IF($A14='Milestone Wells'!$C$37,Q$24,IF(Q13=Q$24,Q$24,IF(Q$7&lt;Q$24,"",Q$7-(Q$7-Q$24)*($D14/'Milestone Wells'!$C$37))))))</f>
        <v/>
      </c>
      <c r="R14" s="106"/>
    </row>
    <row r="15" spans="1:18" x14ac:dyDescent="0.2">
      <c r="A15" s="66">
        <v>2</v>
      </c>
      <c r="B15" s="92"/>
      <c r="C15" s="75" t="str">
        <f t="shared" si="1"/>
        <v/>
      </c>
      <c r="D15" s="51">
        <f t="shared" si="0"/>
        <v>2</v>
      </c>
      <c r="E15" s="73" t="str">
        <f>IF(E$7="NA","",IF(F$7&lt;E$24,"",IF($A15='Milestone Wells'!$C$37,E$24,IF(E14=E$24,E$24,IF(E$7&lt;E$24,"",E$7-(E$7-E$24)*($D15/'Milestone Wells'!$C$37))))))</f>
        <v/>
      </c>
      <c r="F15" s="103"/>
      <c r="G15" s="1" t="str">
        <f>IF(G$7="NA","",IF(H$7&lt;G$24,"",IF($A15='Milestone Wells'!$C$37,G$24,IF(G14=G$24,G$24,IF(G$7&lt;G$24,"",G$7-(G$7-G$24)*($D15/'Milestone Wells'!$C$37))))))</f>
        <v/>
      </c>
      <c r="H15" s="103"/>
      <c r="I15" s="1" t="str">
        <f>IF(I$7="NA","",IF(J$7&lt;I$24,"",IF($A15='Milestone Wells'!$C$37,I$24,IF(I14=I$24,I$24,IF(I$7&lt;I$24,"",I$7-(I$7-I$24)*($D15/'Milestone Wells'!$C$37))))))</f>
        <v/>
      </c>
      <c r="J15" s="103"/>
      <c r="K15" s="1" t="str">
        <f>IF(K$7="NA","",IF(L$7&lt;K$24,"",IF($A15='Milestone Wells'!$C$37,K$24,IF(K14=K$24,K$24,IF(K$7&lt;K$24,"",K$7-(K$7-K$24)*($D15/'Milestone Wells'!$C$37))))))</f>
        <v/>
      </c>
      <c r="L15" s="103"/>
      <c r="M15" s="1" t="str">
        <f>IF(M$7="NA","",IF(N$7&lt;M$24,"",IF($A15='Milestone Wells'!$C$37,M$24,IF(M14=M$24,M$24,IF(M$7&lt;M$24,"",M$7-(M$7-M$24)*($D15/'Milestone Wells'!$C$37))))))</f>
        <v/>
      </c>
      <c r="N15" s="103"/>
      <c r="O15" s="1" t="str">
        <f>IF(O$7="NA","",IF(P$7&lt;O$24,"",IF($A15='Milestone Wells'!$C$37,O$24,IF(O14=O$24,O$24,IF(O$7&lt;O$24,"",O$7-(O$7-O$24)*($D15/'Milestone Wells'!$C$37))))))</f>
        <v/>
      </c>
      <c r="P15" s="103"/>
      <c r="Q15" s="1" t="str">
        <f>IF(Q$7="NA","",IF(R$7&lt;Q$24,"",IF($A15='Milestone Wells'!$C$37,Q$24,IF(Q14=Q$24,Q$24,IF(Q$7&lt;Q$24,"",Q$7-(Q$7-Q$24)*($D15/'Milestone Wells'!$C$37))))))</f>
        <v/>
      </c>
      <c r="R15" s="106"/>
    </row>
    <row r="16" spans="1:18" x14ac:dyDescent="0.2">
      <c r="A16" s="66">
        <v>2.25</v>
      </c>
      <c r="B16" s="92"/>
      <c r="C16" s="75" t="str">
        <f t="shared" si="1"/>
        <v/>
      </c>
      <c r="D16" s="51">
        <f t="shared" si="0"/>
        <v>2.25</v>
      </c>
      <c r="E16" s="73" t="str">
        <f>IF(E$7="NA","",IF(F$7&lt;E$24,"",IF($A16='Milestone Wells'!$C$37,E$24,IF(E15=E$24,E$24,IF(E$7&lt;E$24,"",E$7-(E$7-E$24)*($D16/'Milestone Wells'!$C$37))))))</f>
        <v/>
      </c>
      <c r="F16" s="103"/>
      <c r="G16" s="1" t="str">
        <f>IF(G$7="NA","",IF(H$7&lt;G$24,"",IF($A16='Milestone Wells'!$C$37,G$24,IF(G15=G$24,G$24,IF(G$7&lt;G$24,"",G$7-(G$7-G$24)*($D16/'Milestone Wells'!$C$37))))))</f>
        <v/>
      </c>
      <c r="H16" s="103"/>
      <c r="I16" s="1" t="str">
        <f>IF(I$7="NA","",IF(J$7&lt;I$24,"",IF($A16='Milestone Wells'!$C$37,I$24,IF(I15=I$24,I$24,IF(I$7&lt;I$24,"",I$7-(I$7-I$24)*($D16/'Milestone Wells'!$C$37))))))</f>
        <v/>
      </c>
      <c r="J16" s="103"/>
      <c r="K16" s="1" t="str">
        <f>IF(K$7="NA","",IF(L$7&lt;K$24,"",IF($A16='Milestone Wells'!$C$37,K$24,IF(K15=K$24,K$24,IF(K$7&lt;K$24,"",K$7-(K$7-K$24)*($D16/'Milestone Wells'!$C$37))))))</f>
        <v/>
      </c>
      <c r="L16" s="103"/>
      <c r="M16" s="1" t="str">
        <f>IF(M$7="NA","",IF(N$7&lt;M$24,"",IF($A16='Milestone Wells'!$C$37,M$24,IF(M15=M$24,M$24,IF(M$7&lt;M$24,"",M$7-(M$7-M$24)*($D16/'Milestone Wells'!$C$37))))))</f>
        <v/>
      </c>
      <c r="N16" s="103"/>
      <c r="O16" s="1" t="str">
        <f>IF(O$7="NA","",IF(P$7&lt;O$24,"",IF($A16='Milestone Wells'!$C$37,O$24,IF(O15=O$24,O$24,IF(O$7&lt;O$24,"",O$7-(O$7-O$24)*($D16/'Milestone Wells'!$C$37))))))</f>
        <v/>
      </c>
      <c r="P16" s="103"/>
      <c r="Q16" s="1" t="str">
        <f>IF(Q$7="NA","",IF(R$7&lt;Q$24,"",IF($A16='Milestone Wells'!$C$37,Q$24,IF(Q15=Q$24,Q$24,IF(Q$7&lt;Q$24,"",Q$7-(Q$7-Q$24)*($D16/'Milestone Wells'!$C$37))))))</f>
        <v/>
      </c>
      <c r="R16" s="106"/>
    </row>
    <row r="17" spans="1:18" x14ac:dyDescent="0.2">
      <c r="A17" s="66">
        <v>2.5</v>
      </c>
      <c r="B17" s="92"/>
      <c r="C17" s="75" t="str">
        <f t="shared" si="1"/>
        <v/>
      </c>
      <c r="D17" s="51">
        <f t="shared" si="0"/>
        <v>2.5</v>
      </c>
      <c r="E17" s="73" t="str">
        <f>IF(E$7="NA","",IF(F$7&lt;E$24,"",IF($A17='Milestone Wells'!$C$37,E$24,IF(E16=E$24,E$24,IF(E$7&lt;E$24,"",E$7-(E$7-E$24)*($D17/'Milestone Wells'!$C$37))))))</f>
        <v/>
      </c>
      <c r="F17" s="103"/>
      <c r="G17" s="1" t="str">
        <f>IF(G$7="NA","",IF(H$7&lt;G$24,"",IF($A17='Milestone Wells'!$C$37,G$24,IF(G16=G$24,G$24,IF(G$7&lt;G$24,"",G$7-(G$7-G$24)*($D17/'Milestone Wells'!$C$37))))))</f>
        <v/>
      </c>
      <c r="H17" s="103"/>
      <c r="I17" s="1" t="str">
        <f>IF(I$7="NA","",IF(J$7&lt;I$24,"",IF($A17='Milestone Wells'!$C$37,I$24,IF(I16=I$24,I$24,IF(I$7&lt;I$24,"",I$7-(I$7-I$24)*($D17/'Milestone Wells'!$C$37))))))</f>
        <v/>
      </c>
      <c r="J17" s="103"/>
      <c r="K17" s="1" t="str">
        <f>IF(K$7="NA","",IF(L$7&lt;K$24,"",IF($A17='Milestone Wells'!$C$37,K$24,IF(K16=K$24,K$24,IF(K$7&lt;K$24,"",K$7-(K$7-K$24)*($D17/'Milestone Wells'!$C$37))))))</f>
        <v/>
      </c>
      <c r="L17" s="103"/>
      <c r="M17" s="1" t="str">
        <f>IF(M$7="NA","",IF(N$7&lt;M$24,"",IF($A17='Milestone Wells'!$C$37,M$24,IF(M16=M$24,M$24,IF(M$7&lt;M$24,"",M$7-(M$7-M$24)*($D17/'Milestone Wells'!$C$37))))))</f>
        <v/>
      </c>
      <c r="N17" s="103"/>
      <c r="O17" s="1" t="str">
        <f>IF(O$7="NA","",IF(P$7&lt;O$24,"",IF($A17='Milestone Wells'!$C$37,O$24,IF(O16=O$24,O$24,IF(O$7&lt;O$24,"",O$7-(O$7-O$24)*($D17/'Milestone Wells'!$C$37))))))</f>
        <v/>
      </c>
      <c r="P17" s="103"/>
      <c r="Q17" s="1" t="str">
        <f>IF(Q$7="NA","",IF(R$7&lt;Q$24,"",IF($A17='Milestone Wells'!$C$37,Q$24,IF(Q16=Q$24,Q$24,IF(Q$7&lt;Q$24,"",Q$7-(Q$7-Q$24)*($D17/'Milestone Wells'!$C$37))))))</f>
        <v/>
      </c>
      <c r="R17" s="106"/>
    </row>
    <row r="18" spans="1:18" x14ac:dyDescent="0.2">
      <c r="A18" s="66">
        <v>2.75</v>
      </c>
      <c r="B18" s="92"/>
      <c r="C18" s="75" t="str">
        <f t="shared" si="1"/>
        <v/>
      </c>
      <c r="D18" s="51">
        <f t="shared" si="0"/>
        <v>2.75</v>
      </c>
      <c r="E18" s="73" t="str">
        <f>IF(E$7="NA","",IF(F$7&lt;E$24,"",IF($A18='Milestone Wells'!$C$37,E$24,IF(E17=E$24,E$24,IF(E$7&lt;E$24,"",E$7-(E$7-E$24)*($D18/'Milestone Wells'!$C$37))))))</f>
        <v/>
      </c>
      <c r="F18" s="103"/>
      <c r="G18" s="1" t="str">
        <f>IF(G$7="NA","",IF(H$7&lt;G$24,"",IF($A18='Milestone Wells'!$C$37,G$24,IF(G17=G$24,G$24,IF(G$7&lt;G$24,"",G$7-(G$7-G$24)*($D18/'Milestone Wells'!$C$37))))))</f>
        <v/>
      </c>
      <c r="H18" s="103"/>
      <c r="I18" s="1" t="str">
        <f>IF(I$7="NA","",IF(J$7&lt;I$24,"",IF($A18='Milestone Wells'!$C$37,I$24,IF(I17=I$24,I$24,IF(I$7&lt;I$24,"",I$7-(I$7-I$24)*($D18/'Milestone Wells'!$C$37))))))</f>
        <v/>
      </c>
      <c r="J18" s="103"/>
      <c r="K18" s="1" t="str">
        <f>IF(K$7="NA","",IF(L$7&lt;K$24,"",IF($A18='Milestone Wells'!$C$37,K$24,IF(K17=K$24,K$24,IF(K$7&lt;K$24,"",K$7-(K$7-K$24)*($D18/'Milestone Wells'!$C$37))))))</f>
        <v/>
      </c>
      <c r="L18" s="103"/>
      <c r="M18" s="1" t="str">
        <f>IF(M$7="NA","",IF(N$7&lt;M$24,"",IF($A18='Milestone Wells'!$C$37,M$24,IF(M17=M$24,M$24,IF(M$7&lt;M$24,"",M$7-(M$7-M$24)*($D18/'Milestone Wells'!$C$37))))))</f>
        <v/>
      </c>
      <c r="N18" s="103"/>
      <c r="O18" s="1" t="str">
        <f>IF(O$7="NA","",IF(P$7&lt;O$24,"",IF($A18='Milestone Wells'!$C$37,O$24,IF(O17=O$24,O$24,IF(O$7&lt;O$24,"",O$7-(O$7-O$24)*($D18/'Milestone Wells'!$C$37))))))</f>
        <v/>
      </c>
      <c r="P18" s="103"/>
      <c r="Q18" s="1" t="str">
        <f>IF(Q$7="NA","",IF(R$7&lt;Q$24,"",IF($A18='Milestone Wells'!$C$37,Q$24,IF(Q17=Q$24,Q$24,IF(Q$7&lt;Q$24,"",Q$7-(Q$7-Q$24)*($D18/'Milestone Wells'!$C$37))))))</f>
        <v/>
      </c>
      <c r="R18" s="106"/>
    </row>
    <row r="19" spans="1:18" x14ac:dyDescent="0.2">
      <c r="A19" s="66">
        <v>3</v>
      </c>
      <c r="B19" s="92"/>
      <c r="C19" s="75" t="str">
        <f t="shared" si="1"/>
        <v/>
      </c>
      <c r="D19" s="51">
        <f t="shared" si="0"/>
        <v>3</v>
      </c>
      <c r="E19" s="73" t="str">
        <f>IF(E$7="NA","",IF(F$7&lt;E$24,"",IF($A19='Milestone Wells'!$C$37,E$24,IF(E18=E$24,E$24,IF(E$7&lt;E$24,"",E$7-(E$7-E$24)*($D19/'Milestone Wells'!$C$37))))))</f>
        <v/>
      </c>
      <c r="F19" s="103"/>
      <c r="G19" s="1" t="str">
        <f>IF(G$7="NA","",IF(H$7&lt;G$24,"",IF($A19='Milestone Wells'!$C$37,G$24,IF(G18=G$24,G$24,IF(G$7&lt;G$24,"",G$7-(G$7-G$24)*($D19/'Milestone Wells'!$C$37))))))</f>
        <v/>
      </c>
      <c r="H19" s="103"/>
      <c r="I19" s="1" t="str">
        <f>IF(I$7="NA","",IF(J$7&lt;I$24,"",IF($A19='Milestone Wells'!$C$37,I$24,IF(I18=I$24,I$24,IF(I$7&lt;I$24,"",I$7-(I$7-I$24)*($D19/'Milestone Wells'!$C$37))))))</f>
        <v/>
      </c>
      <c r="J19" s="103"/>
      <c r="K19" s="1" t="str">
        <f>IF(K$7="NA","",IF(L$7&lt;K$24,"",IF($A19='Milestone Wells'!$C$37,K$24,IF(K18=K$24,K$24,IF(K$7&lt;K$24,"",K$7-(K$7-K$24)*($D19/'Milestone Wells'!$C$37))))))</f>
        <v/>
      </c>
      <c r="L19" s="103"/>
      <c r="M19" s="1" t="str">
        <f>IF(M$7="NA","",IF(N$7&lt;M$24,"",IF($A19='Milestone Wells'!$C$37,M$24,IF(M18=M$24,M$24,IF(M$7&lt;M$24,"",M$7-(M$7-M$24)*($D19/'Milestone Wells'!$C$37))))))</f>
        <v/>
      </c>
      <c r="N19" s="103"/>
      <c r="O19" s="1" t="str">
        <f>IF(O$7="NA","",IF(P$7&lt;O$24,"",IF($A19='Milestone Wells'!$C$37,O$24,IF(O18=O$24,O$24,IF(O$7&lt;O$24,"",O$7-(O$7-O$24)*($D19/'Milestone Wells'!$C$37))))))</f>
        <v/>
      </c>
      <c r="P19" s="103"/>
      <c r="Q19" s="1" t="str">
        <f>IF(Q$7="NA","",IF(R$7&lt;Q$24,"",IF($A19='Milestone Wells'!$C$37,Q$24,IF(Q18=Q$24,Q$24,IF(Q$7&lt;Q$24,"",Q$7-(Q$7-Q$24)*($D19/'Milestone Wells'!$C$37))))))</f>
        <v/>
      </c>
      <c r="R19" s="106"/>
    </row>
    <row r="20" spans="1:18" x14ac:dyDescent="0.2">
      <c r="A20" s="66">
        <v>3.25</v>
      </c>
      <c r="B20" s="92"/>
      <c r="C20" s="75" t="str">
        <f t="shared" si="1"/>
        <v/>
      </c>
      <c r="D20" s="51">
        <f t="shared" si="0"/>
        <v>3.25</v>
      </c>
      <c r="E20" s="73" t="str">
        <f>IF(E$7="NA","",IF(F$7&lt;E$24,"",IF($A20='Milestone Wells'!$C$37,E$24,IF(E19=E$24,E$24,IF(E$7&lt;E$24,"",E$7-(E$7-E$24)*($D20/'Milestone Wells'!$C$37))))))</f>
        <v/>
      </c>
      <c r="F20" s="103"/>
      <c r="G20" s="1" t="str">
        <f>IF(G$7="NA","",IF(H$7&lt;G$24,"",IF($A20='Milestone Wells'!$C$37,G$24,IF(G19=G$24,G$24,IF(G$7&lt;G$24,"",G$7-(G$7-G$24)*($D20/'Milestone Wells'!$C$37))))))</f>
        <v/>
      </c>
      <c r="H20" s="103"/>
      <c r="I20" s="1" t="str">
        <f>IF(I$7="NA","",IF(J$7&lt;I$24,"",IF($A20='Milestone Wells'!$C$37,I$24,IF(I19=I$24,I$24,IF(I$7&lt;I$24,"",I$7-(I$7-I$24)*($D20/'Milestone Wells'!$C$37))))))</f>
        <v/>
      </c>
      <c r="J20" s="103"/>
      <c r="K20" s="1" t="str">
        <f>IF(K$7="NA","",IF(L$7&lt;K$24,"",IF($A20='Milestone Wells'!$C$37,K$24,IF(K19=K$24,K$24,IF(K$7&lt;K$24,"",K$7-(K$7-K$24)*($D20/'Milestone Wells'!$C$37))))))</f>
        <v/>
      </c>
      <c r="L20" s="103"/>
      <c r="M20" s="1" t="str">
        <f>IF(M$7="NA","",IF(N$7&lt;M$24,"",IF($A20='Milestone Wells'!$C$37,M$24,IF(M19=M$24,M$24,IF(M$7&lt;M$24,"",M$7-(M$7-M$24)*($D20/'Milestone Wells'!$C$37))))))</f>
        <v/>
      </c>
      <c r="N20" s="103"/>
      <c r="O20" s="1" t="str">
        <f>IF(O$7="NA","",IF(P$7&lt;O$24,"",IF($A20='Milestone Wells'!$C$37,O$24,IF(O19=O$24,O$24,IF(O$7&lt;O$24,"",O$7-(O$7-O$24)*($D20/'Milestone Wells'!$C$37))))))</f>
        <v/>
      </c>
      <c r="P20" s="103"/>
      <c r="Q20" s="1" t="str">
        <f>IF(Q$7="NA","",IF(R$7&lt;Q$24,"",IF($A20='Milestone Wells'!$C$37,Q$24,IF(Q19=Q$24,Q$24,IF(Q$7&lt;Q$24,"",Q$7-(Q$7-Q$24)*($D20/'Milestone Wells'!$C$37))))))</f>
        <v/>
      </c>
      <c r="R20" s="106"/>
    </row>
    <row r="21" spans="1:18" x14ac:dyDescent="0.2">
      <c r="A21" s="66">
        <v>3.5</v>
      </c>
      <c r="B21" s="92"/>
      <c r="C21" s="75" t="str">
        <f t="shared" si="1"/>
        <v/>
      </c>
      <c r="D21" s="51">
        <f t="shared" si="0"/>
        <v>3.5</v>
      </c>
      <c r="E21" s="73" t="str">
        <f>IF(E$7="NA","",IF(F$7&lt;E$24,"",IF($A21='Milestone Wells'!$C$37,E$24,IF(E20=E$24,E$24,IF(E$7&lt;E$24,"",E$7-(E$7-E$24)*($D21/'Milestone Wells'!$C$37))))))</f>
        <v/>
      </c>
      <c r="F21" s="103"/>
      <c r="G21" s="1" t="str">
        <f>IF(G$7="NA","",IF(H$7&lt;G$24,"",IF($A21='Milestone Wells'!$C$37,G$24,IF(G20=G$24,G$24,IF(G$7&lt;G$24,"",G$7-(G$7-G$24)*($D21/'Milestone Wells'!$C$37))))))</f>
        <v/>
      </c>
      <c r="H21" s="103"/>
      <c r="I21" s="1" t="str">
        <f>IF(I$7="NA","",IF(J$7&lt;I$24,"",IF($A21='Milestone Wells'!$C$37,I$24,IF(I20=I$24,I$24,IF(I$7&lt;I$24,"",I$7-(I$7-I$24)*($D21/'Milestone Wells'!$C$37))))))</f>
        <v/>
      </c>
      <c r="J21" s="103"/>
      <c r="K21" s="1" t="str">
        <f>IF(K$7="NA","",IF(L$7&lt;K$24,"",IF($A21='Milestone Wells'!$C$37,K$24,IF(K20=K$24,K$24,IF(K$7&lt;K$24,"",K$7-(K$7-K$24)*($D21/'Milestone Wells'!$C$37))))))</f>
        <v/>
      </c>
      <c r="L21" s="103"/>
      <c r="M21" s="1" t="str">
        <f>IF(M$7="NA","",IF(N$7&lt;M$24,"",IF($A21='Milestone Wells'!$C$37,M$24,IF(M20=M$24,M$24,IF(M$7&lt;M$24,"",M$7-(M$7-M$24)*($D21/'Milestone Wells'!$C$37))))))</f>
        <v/>
      </c>
      <c r="N21" s="103"/>
      <c r="O21" s="1" t="str">
        <f>IF(O$7="NA","",IF(P$7&lt;O$24,"",IF($A21='Milestone Wells'!$C$37,O$24,IF(O20=O$24,O$24,IF(O$7&lt;O$24,"",O$7-(O$7-O$24)*($D21/'Milestone Wells'!$C$37))))))</f>
        <v/>
      </c>
      <c r="P21" s="103"/>
      <c r="Q21" s="1" t="str">
        <f>IF(Q$7="NA","",IF(R$7&lt;Q$24,"",IF($A21='Milestone Wells'!$C$37,Q$24,IF(Q20=Q$24,Q$24,IF(Q$7&lt;Q$24,"",Q$7-(Q$7-Q$24)*($D21/'Milestone Wells'!$C$37))))))</f>
        <v/>
      </c>
      <c r="R21" s="106"/>
    </row>
    <row r="22" spans="1:18" x14ac:dyDescent="0.2">
      <c r="A22" s="66">
        <v>3.75</v>
      </c>
      <c r="B22" s="92"/>
      <c r="C22" s="75" t="str">
        <f t="shared" si="1"/>
        <v/>
      </c>
      <c r="D22" s="51">
        <f t="shared" si="0"/>
        <v>3.75</v>
      </c>
      <c r="E22" s="73" t="str">
        <f>IF(E$7="NA","",IF(F$7&lt;E$24,"",IF($A22='Milestone Wells'!$C$37,E$24,IF(E21=E$24,E$24,IF(E$7&lt;E$24,"",E$7-(E$7-E$24)*($D22/'Milestone Wells'!$C$37))))))</f>
        <v/>
      </c>
      <c r="F22" s="103"/>
      <c r="G22" s="1" t="str">
        <f>IF(G$7="NA","",IF(H$7&lt;G$24,"",IF($A22='Milestone Wells'!$C$37,G$24,IF(G21=G$24,G$24,IF(G$7&lt;G$24,"",G$7-(G$7-G$24)*($D22/'Milestone Wells'!$C$37))))))</f>
        <v/>
      </c>
      <c r="H22" s="103"/>
      <c r="I22" s="1" t="str">
        <f>IF(I$7="NA","",IF(J$7&lt;I$24,"",IF($A22='Milestone Wells'!$C$37,I$24,IF(I21=I$24,I$24,IF(I$7&lt;I$24,"",I$7-(I$7-I$24)*($D22/'Milestone Wells'!$C$37))))))</f>
        <v/>
      </c>
      <c r="J22" s="103"/>
      <c r="K22" s="1" t="str">
        <f>IF(K$7="NA","",IF(L$7&lt;K$24,"",IF($A22='Milestone Wells'!$C$37,K$24,IF(K21=K$24,K$24,IF(K$7&lt;K$24,"",K$7-(K$7-K$24)*($D22/'Milestone Wells'!$C$37))))))</f>
        <v/>
      </c>
      <c r="L22" s="103"/>
      <c r="M22" s="1" t="str">
        <f>IF(M$7="NA","",IF(N$7&lt;M$24,"",IF($A22='Milestone Wells'!$C$37,M$24,IF(M21=M$24,M$24,IF(M$7&lt;M$24,"",M$7-(M$7-M$24)*($D22/'Milestone Wells'!$C$37))))))</f>
        <v/>
      </c>
      <c r="N22" s="103"/>
      <c r="O22" s="1" t="str">
        <f>IF(O$7="NA","",IF(P$7&lt;O$24,"",IF($A22='Milestone Wells'!$C$37,O$24,IF(O21=O$24,O$24,IF(O$7&lt;O$24,"",O$7-(O$7-O$24)*($D22/'Milestone Wells'!$C$37))))))</f>
        <v/>
      </c>
      <c r="P22" s="103"/>
      <c r="Q22" s="1" t="str">
        <f>IF(Q$7="NA","",IF(R$7&lt;Q$24,"",IF($A22='Milestone Wells'!$C$37,Q$24,IF(Q21=Q$24,Q$24,IF(Q$7&lt;Q$24,"",Q$7-(Q$7-Q$24)*($D22/'Milestone Wells'!$C$37))))))</f>
        <v/>
      </c>
      <c r="R22" s="106"/>
    </row>
    <row r="23" spans="1:18" ht="13.5" thickBot="1" x14ac:dyDescent="0.25">
      <c r="A23" s="67">
        <v>4</v>
      </c>
      <c r="B23" s="93"/>
      <c r="C23" s="76" t="str">
        <f t="shared" si="1"/>
        <v/>
      </c>
      <c r="D23" s="52">
        <f t="shared" si="0"/>
        <v>4</v>
      </c>
      <c r="E23" s="74" t="str">
        <f>IF(E$7="NA","",IF(F$7&lt;E$24,"",IF($A23='Milestone Wells'!$C$37,E$24,IF(E22=E$24,E$24,IF(E$7&lt;E$24,"",E$7-(E$7-E$24)*($D23/'Milestone Wells'!$C$37))))))</f>
        <v/>
      </c>
      <c r="F23" s="104"/>
      <c r="G23" s="72" t="str">
        <f>IF(G$7="NA","",IF(H$7&lt;G$24,"",IF($A23='Milestone Wells'!$C$37,G$24,IF(G22=G$24,G$24,IF(G$7&lt;G$24,"",G$7-(G$7-G$24)*($D23/'Milestone Wells'!$C$37))))))</f>
        <v/>
      </c>
      <c r="H23" s="104"/>
      <c r="I23" s="72" t="str">
        <f>IF(I$7="NA","",IF(J$7&lt;I$24,"",IF($A23='Milestone Wells'!$C$37,I$24,IF(I22=I$24,I$24,IF(I$7&lt;I$24,"",I$7-(I$7-I$24)*($D23/'Milestone Wells'!$C$37))))))</f>
        <v/>
      </c>
      <c r="J23" s="104"/>
      <c r="K23" s="72" t="str">
        <f>IF(K$7="NA","",IF(L$7&lt;K$24,"",IF($A23='Milestone Wells'!$C$37,K$24,IF(K22=K$24,K$24,IF(K$7&lt;K$24,"",K$7-(K$7-K$24)*($D23/'Milestone Wells'!$C$37))))))</f>
        <v/>
      </c>
      <c r="L23" s="104"/>
      <c r="M23" s="72" t="str">
        <f>IF(M$7="NA","",IF(N$7&lt;M$24,"",IF($A23='Milestone Wells'!$C$37,M$24,IF(M22=M$24,M$24,IF(M$7&lt;M$24,"",M$7-(M$7-M$24)*($D23/'Milestone Wells'!$C$37))))))</f>
        <v/>
      </c>
      <c r="N23" s="104"/>
      <c r="O23" s="72" t="str">
        <f>IF(O$7="NA","",IF(P$7&lt;O$24,"",IF($A23='Milestone Wells'!$C$37,O$24,IF(O22=O$24,O$24,IF(O$7&lt;O$24,"",O$7-(O$7-O$24)*($D23/'Milestone Wells'!$C$37))))))</f>
        <v/>
      </c>
      <c r="P23" s="104"/>
      <c r="Q23" s="72" t="str">
        <f>IF(Q$7="NA","",IF(R$7&lt;Q$24,"",IF($A23='Milestone Wells'!$C$37,Q$24,IF(Q22=Q$24,Q$24,IF(Q$7&lt;Q$24,"",Q$7-(Q$7-Q$24)*($D23/'Milestone Wells'!$C$37))))))</f>
        <v/>
      </c>
      <c r="R23" s="107"/>
    </row>
    <row r="24" spans="1:18" ht="13.5" thickBot="1" x14ac:dyDescent="0.25">
      <c r="A24" s="53" t="s">
        <v>61</v>
      </c>
      <c r="B24" s="54"/>
      <c r="C24" s="77"/>
      <c r="D24" s="55"/>
      <c r="E24" s="33">
        <f>'Milestone Wells'!C30</f>
        <v>1</v>
      </c>
      <c r="F24" s="56"/>
      <c r="G24" s="33">
        <f>'Milestone Wells'!D30</f>
        <v>90</v>
      </c>
      <c r="H24" s="56"/>
      <c r="I24" s="33">
        <f>'Milestone Wells'!H30</f>
        <v>70</v>
      </c>
      <c r="J24" s="56"/>
      <c r="K24" s="33">
        <f>'Milestone Wells'!L30</f>
        <v>20</v>
      </c>
      <c r="L24" s="57"/>
      <c r="M24" s="33">
        <f>'Milestone Wells'!M30</f>
        <v>5000</v>
      </c>
      <c r="N24" s="58"/>
      <c r="O24" s="33">
        <f>'Milestone Wells'!N30</f>
        <v>0</v>
      </c>
      <c r="P24" s="58"/>
      <c r="Q24" s="33">
        <f>'Milestone Wells'!O30</f>
        <v>0</v>
      </c>
      <c r="R24" s="59"/>
    </row>
    <row r="25" spans="1:18" s="60" customFormat="1" x14ac:dyDescent="0.2">
      <c r="O25" s="61"/>
    </row>
    <row r="26" spans="1:18" s="60" customFormat="1" x14ac:dyDescent="0.2">
      <c r="O26" s="61"/>
    </row>
    <row r="27" spans="1:18" s="60" customFormat="1" hidden="1" x14ac:dyDescent="0.2">
      <c r="E27" s="62"/>
      <c r="O27" s="61"/>
    </row>
    <row r="28" spans="1:18" s="60" customFormat="1" hidden="1" x14ac:dyDescent="0.2">
      <c r="E28" s="62"/>
      <c r="F28" s="62"/>
      <c r="O28" s="61"/>
    </row>
    <row r="29" spans="1:18" s="60" customFormat="1" hidden="1" x14ac:dyDescent="0.2">
      <c r="O29" s="61"/>
    </row>
    <row r="30" spans="1:18" s="60" customFormat="1" hidden="1" x14ac:dyDescent="0.2">
      <c r="O30" s="61"/>
    </row>
    <row r="31" spans="1:18" s="60" customFormat="1" hidden="1" x14ac:dyDescent="0.2">
      <c r="O31" s="61"/>
    </row>
    <row r="32" spans="1:18" s="60" customFormat="1" hidden="1" x14ac:dyDescent="0.2">
      <c r="O32" s="61"/>
    </row>
    <row r="33" spans="3:15" s="60" customFormat="1" hidden="1" x14ac:dyDescent="0.2">
      <c r="O33" s="61"/>
    </row>
    <row r="34" spans="3:15" s="60" customFormat="1" x14ac:dyDescent="0.2">
      <c r="C34" s="60">
        <f>'Milestone Wells'!C37</f>
        <v>0</v>
      </c>
      <c r="E34" s="60">
        <v>0</v>
      </c>
      <c r="O34" s="61"/>
    </row>
    <row r="35" spans="3:15" s="60" customFormat="1" x14ac:dyDescent="0.2">
      <c r="C35" s="60">
        <f>C34</f>
        <v>0</v>
      </c>
      <c r="E35" s="63">
        <f>MAX(E7:L23)</f>
        <v>0</v>
      </c>
      <c r="F35" s="63"/>
      <c r="O35" s="61"/>
    </row>
    <row r="36" spans="3:15" s="60" customFormat="1" x14ac:dyDescent="0.2">
      <c r="O36" s="61"/>
    </row>
    <row r="37" spans="3:15" s="60" customFormat="1" x14ac:dyDescent="0.2">
      <c r="O37" s="61"/>
    </row>
    <row r="38" spans="3:15" s="60" customFormat="1" x14ac:dyDescent="0.2">
      <c r="O38" s="61"/>
    </row>
    <row r="39" spans="3:15" s="60" customFormat="1" x14ac:dyDescent="0.2"/>
    <row r="40" spans="3:15" s="60" customFormat="1" x14ac:dyDescent="0.2"/>
    <row r="41" spans="3:15" s="60" customFormat="1" x14ac:dyDescent="0.2"/>
    <row r="42" spans="3:15" s="60" customFormat="1" x14ac:dyDescent="0.2"/>
    <row r="43" spans="3:15" s="60" customFormat="1" x14ac:dyDescent="0.2"/>
    <row r="44" spans="3:15" s="60" customFormat="1" x14ac:dyDescent="0.2"/>
    <row r="45" spans="3:15" s="60" customFormat="1" x14ac:dyDescent="0.2"/>
    <row r="46" spans="3:15" s="60" customFormat="1" x14ac:dyDescent="0.2"/>
    <row r="47" spans="3:15" s="60" customFormat="1" x14ac:dyDescent="0.2"/>
    <row r="48" spans="3:15" s="60" customFormat="1" x14ac:dyDescent="0.2"/>
    <row r="49" s="60" customFormat="1" x14ac:dyDescent="0.2"/>
    <row r="50" s="60" customFormat="1" x14ac:dyDescent="0.2"/>
    <row r="51" s="60" customFormat="1" x14ac:dyDescent="0.2"/>
    <row r="52" s="60" customFormat="1" x14ac:dyDescent="0.2"/>
    <row r="53" s="60" customFormat="1" x14ac:dyDescent="0.2"/>
    <row r="54" s="60" customFormat="1" x14ac:dyDescent="0.2"/>
    <row r="55" s="60" customFormat="1" x14ac:dyDescent="0.2"/>
    <row r="56" s="60" customFormat="1" x14ac:dyDescent="0.2"/>
    <row r="57" s="60" customFormat="1" x14ac:dyDescent="0.2"/>
    <row r="58" s="60" customFormat="1" x14ac:dyDescent="0.2"/>
    <row r="59" s="60" customFormat="1" x14ac:dyDescent="0.2"/>
    <row r="60" s="60" customFormat="1" x14ac:dyDescent="0.2"/>
    <row r="61" s="60" customFormat="1" x14ac:dyDescent="0.2"/>
    <row r="62" s="60" customFormat="1" x14ac:dyDescent="0.2"/>
    <row r="63" s="60" customFormat="1" x14ac:dyDescent="0.2"/>
    <row r="64" s="60" customFormat="1" x14ac:dyDescent="0.2"/>
    <row r="65" s="60" customFormat="1" x14ac:dyDescent="0.2"/>
    <row r="66" s="60" customFormat="1" x14ac:dyDescent="0.2"/>
    <row r="67" s="60" customFormat="1" x14ac:dyDescent="0.2"/>
    <row r="68" s="60" customFormat="1" x14ac:dyDescent="0.2"/>
    <row r="69" s="60" customFormat="1" x14ac:dyDescent="0.2"/>
    <row r="70" s="60" customFormat="1" x14ac:dyDescent="0.2"/>
  </sheetData>
  <sheetProtection sheet="1" formatColumns="0" formatRows="0" insertColumns="0" insertRows="0"/>
  <mergeCells count="26">
    <mergeCell ref="E1:F1"/>
    <mergeCell ref="G1:H1"/>
    <mergeCell ref="J1:L1"/>
    <mergeCell ref="M1:N1"/>
    <mergeCell ref="E2:F2"/>
    <mergeCell ref="G2:H2"/>
    <mergeCell ref="J2:L2"/>
    <mergeCell ref="M2:N2"/>
    <mergeCell ref="A3:P3"/>
    <mergeCell ref="A4:A6"/>
    <mergeCell ref="B4:B6"/>
    <mergeCell ref="C4:C6"/>
    <mergeCell ref="E4:F4"/>
    <mergeCell ref="G4:H4"/>
    <mergeCell ref="I4:J4"/>
    <mergeCell ref="K4:L4"/>
    <mergeCell ref="M4:N4"/>
    <mergeCell ref="O4:P4"/>
    <mergeCell ref="Q4:R4"/>
    <mergeCell ref="E5:F5"/>
    <mergeCell ref="G5:H5"/>
    <mergeCell ref="I5:J5"/>
    <mergeCell ref="K5:L5"/>
    <mergeCell ref="M5:N5"/>
    <mergeCell ref="O5:P5"/>
    <mergeCell ref="Q5:R5"/>
  </mergeCells>
  <conditionalFormatting sqref="F8">
    <cfRule type="cellIs" dxfId="335" priority="112" stopIfTrue="1" operator="greaterThan">
      <formula>$E$8</formula>
    </cfRule>
  </conditionalFormatting>
  <conditionalFormatting sqref="F9">
    <cfRule type="cellIs" dxfId="334" priority="111" stopIfTrue="1" operator="greaterThan">
      <formula>$E$9</formula>
    </cfRule>
  </conditionalFormatting>
  <conditionalFormatting sqref="F10">
    <cfRule type="cellIs" dxfId="333" priority="110" stopIfTrue="1" operator="greaterThan">
      <formula>$E$10</formula>
    </cfRule>
  </conditionalFormatting>
  <conditionalFormatting sqref="F11">
    <cfRule type="cellIs" dxfId="332" priority="109" stopIfTrue="1" operator="greaterThan">
      <formula>$E$11</formula>
    </cfRule>
  </conditionalFormatting>
  <conditionalFormatting sqref="F12">
    <cfRule type="cellIs" dxfId="331" priority="108" stopIfTrue="1" operator="greaterThan">
      <formula>$E$12</formula>
    </cfRule>
  </conditionalFormatting>
  <conditionalFormatting sqref="F13">
    <cfRule type="cellIs" dxfId="330" priority="107" stopIfTrue="1" operator="greaterThan">
      <formula>$E$13</formula>
    </cfRule>
  </conditionalFormatting>
  <conditionalFormatting sqref="F14">
    <cfRule type="cellIs" dxfId="329" priority="106" stopIfTrue="1" operator="greaterThan">
      <formula>$E$14</formula>
    </cfRule>
  </conditionalFormatting>
  <conditionalFormatting sqref="F15">
    <cfRule type="cellIs" dxfId="328" priority="105" stopIfTrue="1" operator="greaterThan">
      <formula>$E$15</formula>
    </cfRule>
  </conditionalFormatting>
  <conditionalFormatting sqref="F16">
    <cfRule type="cellIs" dxfId="327" priority="104" stopIfTrue="1" operator="greaterThan">
      <formula>$E$16</formula>
    </cfRule>
  </conditionalFormatting>
  <conditionalFormatting sqref="F17">
    <cfRule type="cellIs" dxfId="326" priority="103" stopIfTrue="1" operator="greaterThan">
      <formula>$E$17</formula>
    </cfRule>
  </conditionalFormatting>
  <conditionalFormatting sqref="F18">
    <cfRule type="cellIs" dxfId="325" priority="102" stopIfTrue="1" operator="greaterThan">
      <formula>$E$18</formula>
    </cfRule>
  </conditionalFormatting>
  <conditionalFormatting sqref="F19">
    <cfRule type="cellIs" dxfId="324" priority="101" stopIfTrue="1" operator="greaterThan">
      <formula>$E$19</formula>
    </cfRule>
  </conditionalFormatting>
  <conditionalFormatting sqref="F20">
    <cfRule type="cellIs" dxfId="323" priority="100" stopIfTrue="1" operator="greaterThan">
      <formula>$E$20</formula>
    </cfRule>
  </conditionalFormatting>
  <conditionalFormatting sqref="F21">
    <cfRule type="cellIs" dxfId="322" priority="99" stopIfTrue="1" operator="greaterThan">
      <formula>$E$21</formula>
    </cfRule>
  </conditionalFormatting>
  <conditionalFormatting sqref="F22">
    <cfRule type="cellIs" dxfId="321" priority="98" stopIfTrue="1" operator="greaterThan">
      <formula>$E$22</formula>
    </cfRule>
  </conditionalFormatting>
  <conditionalFormatting sqref="F23">
    <cfRule type="cellIs" dxfId="320" priority="97" stopIfTrue="1" operator="greaterThan">
      <formula>$E$23</formula>
    </cfRule>
  </conditionalFormatting>
  <conditionalFormatting sqref="H8">
    <cfRule type="cellIs" dxfId="319" priority="96" stopIfTrue="1" operator="greaterThan">
      <formula>$G$8</formula>
    </cfRule>
  </conditionalFormatting>
  <conditionalFormatting sqref="H9">
    <cfRule type="cellIs" dxfId="318" priority="95" stopIfTrue="1" operator="greaterThan">
      <formula>$G$9</formula>
    </cfRule>
  </conditionalFormatting>
  <conditionalFormatting sqref="H10">
    <cfRule type="cellIs" dxfId="317" priority="94" stopIfTrue="1" operator="greaterThan">
      <formula>$G$10</formula>
    </cfRule>
  </conditionalFormatting>
  <conditionalFormatting sqref="H11">
    <cfRule type="cellIs" dxfId="316" priority="93" stopIfTrue="1" operator="greaterThan">
      <formula>$G$11</formula>
    </cfRule>
  </conditionalFormatting>
  <conditionalFormatting sqref="H12">
    <cfRule type="cellIs" dxfId="315" priority="92" stopIfTrue="1" operator="greaterThan">
      <formula>$G$12</formula>
    </cfRule>
  </conditionalFormatting>
  <conditionalFormatting sqref="H13">
    <cfRule type="cellIs" dxfId="314" priority="91" stopIfTrue="1" operator="greaterThan">
      <formula>$G$13</formula>
    </cfRule>
  </conditionalFormatting>
  <conditionalFormatting sqref="H14">
    <cfRule type="cellIs" dxfId="313" priority="90" stopIfTrue="1" operator="greaterThan">
      <formula>$G$14</formula>
    </cfRule>
  </conditionalFormatting>
  <conditionalFormatting sqref="H15">
    <cfRule type="cellIs" dxfId="312" priority="89" stopIfTrue="1" operator="greaterThan">
      <formula>$G$15</formula>
    </cfRule>
  </conditionalFormatting>
  <conditionalFormatting sqref="H16">
    <cfRule type="cellIs" dxfId="311" priority="88" stopIfTrue="1" operator="greaterThan">
      <formula>$G$16</formula>
    </cfRule>
  </conditionalFormatting>
  <conditionalFormatting sqref="H17">
    <cfRule type="cellIs" dxfId="310" priority="87" stopIfTrue="1" operator="greaterThan">
      <formula>$G$17</formula>
    </cfRule>
  </conditionalFormatting>
  <conditionalFormatting sqref="H18">
    <cfRule type="cellIs" dxfId="309" priority="86" stopIfTrue="1" operator="greaterThan">
      <formula>$G$18</formula>
    </cfRule>
  </conditionalFormatting>
  <conditionalFormatting sqref="H19">
    <cfRule type="cellIs" dxfId="308" priority="85" stopIfTrue="1" operator="greaterThan">
      <formula>$G$19</formula>
    </cfRule>
  </conditionalFormatting>
  <conditionalFormatting sqref="H20">
    <cfRule type="cellIs" dxfId="307" priority="84" stopIfTrue="1" operator="greaterThan">
      <formula>$G$20</formula>
    </cfRule>
  </conditionalFormatting>
  <conditionalFormatting sqref="H21">
    <cfRule type="cellIs" dxfId="306" priority="83" stopIfTrue="1" operator="greaterThan">
      <formula>$G$21</formula>
    </cfRule>
  </conditionalFormatting>
  <conditionalFormatting sqref="H22">
    <cfRule type="cellIs" dxfId="305" priority="82" stopIfTrue="1" operator="greaterThan">
      <formula>$G$22</formula>
    </cfRule>
  </conditionalFormatting>
  <conditionalFormatting sqref="H23">
    <cfRule type="cellIs" dxfId="304" priority="81" stopIfTrue="1" operator="greaterThan">
      <formula>$G$23</formula>
    </cfRule>
  </conditionalFormatting>
  <conditionalFormatting sqref="J8">
    <cfRule type="cellIs" dxfId="303" priority="80" stopIfTrue="1" operator="greaterThan">
      <formula>$I$8</formula>
    </cfRule>
  </conditionalFormatting>
  <conditionalFormatting sqref="J9">
    <cfRule type="cellIs" dxfId="302" priority="79" stopIfTrue="1" operator="greaterThan">
      <formula>$I$9</formula>
    </cfRule>
  </conditionalFormatting>
  <conditionalFormatting sqref="J10">
    <cfRule type="cellIs" dxfId="301" priority="78" stopIfTrue="1" operator="greaterThan">
      <formula>$I$10</formula>
    </cfRule>
  </conditionalFormatting>
  <conditionalFormatting sqref="J11">
    <cfRule type="cellIs" dxfId="300" priority="77" stopIfTrue="1" operator="greaterThan">
      <formula>$I$11</formula>
    </cfRule>
  </conditionalFormatting>
  <conditionalFormatting sqref="J12">
    <cfRule type="cellIs" dxfId="299" priority="76" stopIfTrue="1" operator="greaterThan">
      <formula>$I$12</formula>
    </cfRule>
  </conditionalFormatting>
  <conditionalFormatting sqref="J13">
    <cfRule type="cellIs" dxfId="298" priority="75" stopIfTrue="1" operator="greaterThan">
      <formula>$I$13</formula>
    </cfRule>
  </conditionalFormatting>
  <conditionalFormatting sqref="J14">
    <cfRule type="cellIs" dxfId="297" priority="74" stopIfTrue="1" operator="greaterThan">
      <formula>$I$14</formula>
    </cfRule>
  </conditionalFormatting>
  <conditionalFormatting sqref="J15">
    <cfRule type="cellIs" dxfId="296" priority="73" stopIfTrue="1" operator="greaterThan">
      <formula>$I$15</formula>
    </cfRule>
  </conditionalFormatting>
  <conditionalFormatting sqref="J16">
    <cfRule type="cellIs" dxfId="295" priority="72" stopIfTrue="1" operator="greaterThan">
      <formula>$I$16</formula>
    </cfRule>
  </conditionalFormatting>
  <conditionalFormatting sqref="J17">
    <cfRule type="cellIs" dxfId="294" priority="71" stopIfTrue="1" operator="greaterThan">
      <formula>$I$17</formula>
    </cfRule>
  </conditionalFormatting>
  <conditionalFormatting sqref="J18">
    <cfRule type="cellIs" dxfId="293" priority="70" stopIfTrue="1" operator="greaterThan">
      <formula>$I$18</formula>
    </cfRule>
  </conditionalFormatting>
  <conditionalFormatting sqref="J19">
    <cfRule type="cellIs" dxfId="292" priority="69" stopIfTrue="1" operator="greaterThan">
      <formula>$I$19</formula>
    </cfRule>
  </conditionalFormatting>
  <conditionalFormatting sqref="J20">
    <cfRule type="cellIs" dxfId="291" priority="68" stopIfTrue="1" operator="greaterThan">
      <formula>$I$20</formula>
    </cfRule>
  </conditionalFormatting>
  <conditionalFormatting sqref="J21">
    <cfRule type="cellIs" dxfId="290" priority="67" stopIfTrue="1" operator="greaterThan">
      <formula>$I$21</formula>
    </cfRule>
  </conditionalFormatting>
  <conditionalFormatting sqref="J22">
    <cfRule type="cellIs" dxfId="289" priority="66" stopIfTrue="1" operator="greaterThan">
      <formula>$I$22</formula>
    </cfRule>
  </conditionalFormatting>
  <conditionalFormatting sqref="J23">
    <cfRule type="cellIs" dxfId="288" priority="65" stopIfTrue="1" operator="greaterThan">
      <formula>$I$23</formula>
    </cfRule>
  </conditionalFormatting>
  <conditionalFormatting sqref="L8">
    <cfRule type="cellIs" dxfId="287" priority="64" stopIfTrue="1" operator="greaterThan">
      <formula>$K$8</formula>
    </cfRule>
  </conditionalFormatting>
  <conditionalFormatting sqref="L9">
    <cfRule type="cellIs" dxfId="286" priority="63" stopIfTrue="1" operator="greaterThan">
      <formula>$K$9</formula>
    </cfRule>
  </conditionalFormatting>
  <conditionalFormatting sqref="L10">
    <cfRule type="cellIs" dxfId="285" priority="62" stopIfTrue="1" operator="greaterThan">
      <formula>$K$10</formula>
    </cfRule>
  </conditionalFormatting>
  <conditionalFormatting sqref="L11">
    <cfRule type="cellIs" dxfId="284" priority="61" stopIfTrue="1" operator="greaterThan">
      <formula>$K$11</formula>
    </cfRule>
  </conditionalFormatting>
  <conditionalFormatting sqref="L12">
    <cfRule type="cellIs" dxfId="283" priority="60" stopIfTrue="1" operator="greaterThan">
      <formula>$K$12</formula>
    </cfRule>
  </conditionalFormatting>
  <conditionalFormatting sqref="L13">
    <cfRule type="cellIs" dxfId="282" priority="59" stopIfTrue="1" operator="greaterThan">
      <formula>$K$13</formula>
    </cfRule>
  </conditionalFormatting>
  <conditionalFormatting sqref="L14">
    <cfRule type="cellIs" dxfId="281" priority="58" stopIfTrue="1" operator="greaterThan">
      <formula>$K$14</formula>
    </cfRule>
  </conditionalFormatting>
  <conditionalFormatting sqref="L15">
    <cfRule type="cellIs" dxfId="280" priority="57" stopIfTrue="1" operator="greaterThan">
      <formula>$K$15</formula>
    </cfRule>
  </conditionalFormatting>
  <conditionalFormatting sqref="L16">
    <cfRule type="cellIs" dxfId="279" priority="56" stopIfTrue="1" operator="greaterThan">
      <formula>$K$16</formula>
    </cfRule>
  </conditionalFormatting>
  <conditionalFormatting sqref="L17">
    <cfRule type="cellIs" dxfId="278" priority="55" stopIfTrue="1" operator="greaterThan">
      <formula>$K$17</formula>
    </cfRule>
  </conditionalFormatting>
  <conditionalFormatting sqref="L18">
    <cfRule type="cellIs" dxfId="277" priority="54" stopIfTrue="1" operator="greaterThan">
      <formula>$K$18</formula>
    </cfRule>
  </conditionalFormatting>
  <conditionalFormatting sqref="L19">
    <cfRule type="cellIs" dxfId="276" priority="53" stopIfTrue="1" operator="greaterThan">
      <formula>$K$19</formula>
    </cfRule>
  </conditionalFormatting>
  <conditionalFormatting sqref="L20">
    <cfRule type="cellIs" dxfId="275" priority="52" stopIfTrue="1" operator="greaterThan">
      <formula>$K$20</formula>
    </cfRule>
  </conditionalFormatting>
  <conditionalFormatting sqref="L21">
    <cfRule type="cellIs" dxfId="274" priority="51" stopIfTrue="1" operator="greaterThan">
      <formula>$K$21</formula>
    </cfRule>
  </conditionalFormatting>
  <conditionalFormatting sqref="L22">
    <cfRule type="cellIs" dxfId="273" priority="50" stopIfTrue="1" operator="greaterThan">
      <formula>$K$22</formula>
    </cfRule>
  </conditionalFormatting>
  <conditionalFormatting sqref="L23">
    <cfRule type="cellIs" dxfId="272" priority="49" stopIfTrue="1" operator="greaterThan">
      <formula>$K$23</formula>
    </cfRule>
  </conditionalFormatting>
  <conditionalFormatting sqref="N8">
    <cfRule type="cellIs" dxfId="271" priority="48" stopIfTrue="1" operator="greaterThan">
      <formula>$M$8</formula>
    </cfRule>
  </conditionalFormatting>
  <conditionalFormatting sqref="N9">
    <cfRule type="cellIs" dxfId="270" priority="47" stopIfTrue="1" operator="greaterThan">
      <formula>$M$9</formula>
    </cfRule>
  </conditionalFormatting>
  <conditionalFormatting sqref="N10">
    <cfRule type="cellIs" dxfId="269" priority="46" stopIfTrue="1" operator="greaterThan">
      <formula>$M$10</formula>
    </cfRule>
  </conditionalFormatting>
  <conditionalFormatting sqref="N11">
    <cfRule type="cellIs" dxfId="268" priority="45" stopIfTrue="1" operator="greaterThan">
      <formula>$M$11</formula>
    </cfRule>
  </conditionalFormatting>
  <conditionalFormatting sqref="N12">
    <cfRule type="cellIs" dxfId="267" priority="44" stopIfTrue="1" operator="greaterThan">
      <formula>$M$12</formula>
    </cfRule>
  </conditionalFormatting>
  <conditionalFormatting sqref="N13">
    <cfRule type="cellIs" dxfId="266" priority="43" stopIfTrue="1" operator="greaterThan">
      <formula>$M$13</formula>
    </cfRule>
  </conditionalFormatting>
  <conditionalFormatting sqref="N14">
    <cfRule type="cellIs" dxfId="265" priority="42" stopIfTrue="1" operator="greaterThan">
      <formula>$M$14</formula>
    </cfRule>
  </conditionalFormatting>
  <conditionalFormatting sqref="N15">
    <cfRule type="cellIs" dxfId="264" priority="41" stopIfTrue="1" operator="greaterThan">
      <formula>$M$15</formula>
    </cfRule>
  </conditionalFormatting>
  <conditionalFormatting sqref="N16">
    <cfRule type="cellIs" dxfId="263" priority="40" stopIfTrue="1" operator="greaterThan">
      <formula>$M$16</formula>
    </cfRule>
  </conditionalFormatting>
  <conditionalFormatting sqref="N17">
    <cfRule type="cellIs" dxfId="262" priority="39" stopIfTrue="1" operator="greaterThan">
      <formula>$M$17</formula>
    </cfRule>
  </conditionalFormatting>
  <conditionalFormatting sqref="N18">
    <cfRule type="cellIs" dxfId="261" priority="38" stopIfTrue="1" operator="greaterThan">
      <formula>$M$18</formula>
    </cfRule>
  </conditionalFormatting>
  <conditionalFormatting sqref="N19">
    <cfRule type="cellIs" dxfId="260" priority="37" stopIfTrue="1" operator="greaterThan">
      <formula>$M$19</formula>
    </cfRule>
  </conditionalFormatting>
  <conditionalFormatting sqref="N20">
    <cfRule type="cellIs" dxfId="259" priority="36" stopIfTrue="1" operator="greaterThan">
      <formula>$M$20</formula>
    </cfRule>
  </conditionalFormatting>
  <conditionalFormatting sqref="N21">
    <cfRule type="cellIs" dxfId="258" priority="35" stopIfTrue="1" operator="greaterThan">
      <formula>$M$21</formula>
    </cfRule>
  </conditionalFormatting>
  <conditionalFormatting sqref="N22">
    <cfRule type="cellIs" dxfId="257" priority="34" stopIfTrue="1" operator="greaterThan">
      <formula>$M$22</formula>
    </cfRule>
  </conditionalFormatting>
  <conditionalFormatting sqref="N23">
    <cfRule type="cellIs" dxfId="256" priority="33" stopIfTrue="1" operator="greaterThan">
      <formula>$M$23</formula>
    </cfRule>
  </conditionalFormatting>
  <conditionalFormatting sqref="P8">
    <cfRule type="cellIs" dxfId="255" priority="32" stopIfTrue="1" operator="greaterThan">
      <formula>$O$8</formula>
    </cfRule>
  </conditionalFormatting>
  <conditionalFormatting sqref="P9">
    <cfRule type="cellIs" dxfId="254" priority="31" stopIfTrue="1" operator="greaterThan">
      <formula>$O$9</formula>
    </cfRule>
  </conditionalFormatting>
  <conditionalFormatting sqref="P10">
    <cfRule type="cellIs" dxfId="253" priority="30" stopIfTrue="1" operator="greaterThan">
      <formula>$O$10</formula>
    </cfRule>
  </conditionalFormatting>
  <conditionalFormatting sqref="P11">
    <cfRule type="cellIs" dxfId="252" priority="29" stopIfTrue="1" operator="greaterThan">
      <formula>$O$11</formula>
    </cfRule>
  </conditionalFormatting>
  <conditionalFormatting sqref="P12">
    <cfRule type="cellIs" dxfId="251" priority="28" stopIfTrue="1" operator="greaterThan">
      <formula>$O$12</formula>
    </cfRule>
  </conditionalFormatting>
  <conditionalFormatting sqref="P13">
    <cfRule type="cellIs" dxfId="250" priority="27" stopIfTrue="1" operator="greaterThan">
      <formula>$O$13</formula>
    </cfRule>
  </conditionalFormatting>
  <conditionalFormatting sqref="P14">
    <cfRule type="cellIs" dxfId="249" priority="26" stopIfTrue="1" operator="greaterThan">
      <formula>$O$14</formula>
    </cfRule>
  </conditionalFormatting>
  <conditionalFormatting sqref="P15">
    <cfRule type="cellIs" dxfId="248" priority="25" stopIfTrue="1" operator="greaterThan">
      <formula>$O$15</formula>
    </cfRule>
  </conditionalFormatting>
  <conditionalFormatting sqref="P16">
    <cfRule type="cellIs" dxfId="247" priority="24" stopIfTrue="1" operator="greaterThan">
      <formula>$O$16</formula>
    </cfRule>
  </conditionalFormatting>
  <conditionalFormatting sqref="P17">
    <cfRule type="cellIs" dxfId="246" priority="23" stopIfTrue="1" operator="greaterThan">
      <formula>$O$17</formula>
    </cfRule>
  </conditionalFormatting>
  <conditionalFormatting sqref="P18">
    <cfRule type="cellIs" dxfId="245" priority="22" stopIfTrue="1" operator="greaterThan">
      <formula>$O$18</formula>
    </cfRule>
  </conditionalFormatting>
  <conditionalFormatting sqref="P19">
    <cfRule type="cellIs" dxfId="244" priority="21" stopIfTrue="1" operator="greaterThan">
      <formula>$O$19</formula>
    </cfRule>
  </conditionalFormatting>
  <conditionalFormatting sqref="P20">
    <cfRule type="cellIs" dxfId="243" priority="20" stopIfTrue="1" operator="greaterThan">
      <formula>$O$20</formula>
    </cfRule>
  </conditionalFormatting>
  <conditionalFormatting sqref="P21">
    <cfRule type="cellIs" dxfId="242" priority="19" stopIfTrue="1" operator="greaterThan">
      <formula>$O$21</formula>
    </cfRule>
  </conditionalFormatting>
  <conditionalFormatting sqref="P22">
    <cfRule type="cellIs" dxfId="241" priority="18" stopIfTrue="1" operator="greaterThan">
      <formula>$O$22</formula>
    </cfRule>
  </conditionalFormatting>
  <conditionalFormatting sqref="P23">
    <cfRule type="cellIs" dxfId="240" priority="17" stopIfTrue="1" operator="greaterThan">
      <formula>$O$23</formula>
    </cfRule>
  </conditionalFormatting>
  <conditionalFormatting sqref="R8">
    <cfRule type="cellIs" dxfId="239" priority="16" stopIfTrue="1" operator="greaterThan">
      <formula>$Q$8</formula>
    </cfRule>
  </conditionalFormatting>
  <conditionalFormatting sqref="R9">
    <cfRule type="cellIs" dxfId="238" priority="15" stopIfTrue="1" operator="greaterThan">
      <formula>$Q$9</formula>
    </cfRule>
  </conditionalFormatting>
  <conditionalFormatting sqref="R10">
    <cfRule type="cellIs" dxfId="237" priority="14" stopIfTrue="1" operator="greaterThan">
      <formula>$Q$10</formula>
    </cfRule>
  </conditionalFormatting>
  <conditionalFormatting sqref="R11">
    <cfRule type="cellIs" dxfId="236" priority="13" stopIfTrue="1" operator="greaterThan">
      <formula>$Q$11</formula>
    </cfRule>
  </conditionalFormatting>
  <conditionalFormatting sqref="R12">
    <cfRule type="cellIs" dxfId="235" priority="12" stopIfTrue="1" operator="greaterThan">
      <formula>$Q$12</formula>
    </cfRule>
  </conditionalFormatting>
  <conditionalFormatting sqref="R13">
    <cfRule type="cellIs" dxfId="234" priority="11" stopIfTrue="1" operator="greaterThan">
      <formula>$Q$13</formula>
    </cfRule>
  </conditionalFormatting>
  <conditionalFormatting sqref="R14">
    <cfRule type="cellIs" dxfId="233" priority="10" stopIfTrue="1" operator="greaterThan">
      <formula>$Q$14</formula>
    </cfRule>
  </conditionalFormatting>
  <conditionalFormatting sqref="R15">
    <cfRule type="cellIs" dxfId="232" priority="9" stopIfTrue="1" operator="greaterThan">
      <formula>$Q$15</formula>
    </cfRule>
  </conditionalFormatting>
  <conditionalFormatting sqref="R16">
    <cfRule type="cellIs" dxfId="231" priority="8" stopIfTrue="1" operator="greaterThan">
      <formula>$Q$16</formula>
    </cfRule>
  </conditionalFormatting>
  <conditionalFormatting sqref="R17">
    <cfRule type="cellIs" dxfId="230" priority="7" stopIfTrue="1" operator="greaterThan">
      <formula>$Q$17</formula>
    </cfRule>
  </conditionalFormatting>
  <conditionalFormatting sqref="R18">
    <cfRule type="cellIs" dxfId="229" priority="6" stopIfTrue="1" operator="greaterThan">
      <formula>$Q$18</formula>
    </cfRule>
  </conditionalFormatting>
  <conditionalFormatting sqref="R19">
    <cfRule type="cellIs" dxfId="228" priority="5" stopIfTrue="1" operator="greaterThan">
      <formula>$Q$19</formula>
    </cfRule>
  </conditionalFormatting>
  <conditionalFormatting sqref="R20">
    <cfRule type="cellIs" dxfId="227" priority="4" stopIfTrue="1" operator="greaterThan">
      <formula>$Q$20</formula>
    </cfRule>
  </conditionalFormatting>
  <conditionalFormatting sqref="R21">
    <cfRule type="cellIs" dxfId="226" priority="3" stopIfTrue="1" operator="greaterThan">
      <formula>$Q$21</formula>
    </cfRule>
  </conditionalFormatting>
  <conditionalFormatting sqref="R22">
    <cfRule type="cellIs" dxfId="225" priority="2" stopIfTrue="1" operator="greaterThan">
      <formula>$Q$22</formula>
    </cfRule>
  </conditionalFormatting>
  <conditionalFormatting sqref="R23">
    <cfRule type="cellIs" dxfId="224" priority="1" stopIfTrue="1" operator="greaterThan">
      <formula>$Q$23</formula>
    </cfRule>
  </conditionalFormatting>
  <printOptions horizontalCentered="1"/>
  <pageMargins left="0.75" right="0.75" top="0.5" bottom="0.46" header="0.25" footer="0.25"/>
  <pageSetup scale="75" orientation="landscape" r:id="rId1"/>
  <headerFooter alignWithMargins="0"/>
  <ignoredErrors>
    <ignoredError sqref="G7 I7 K7 M7 O7 Q7" formula="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0"/>
  <sheetViews>
    <sheetView zoomScaleNormal="100" zoomScaleSheetLayoutView="100" workbookViewId="0">
      <selection activeCell="B8" sqref="B8:B11"/>
    </sheetView>
  </sheetViews>
  <sheetFormatPr defaultColWidth="8.85546875" defaultRowHeight="12.75" x14ac:dyDescent="0.2"/>
  <cols>
    <col min="1" max="1" width="12.42578125" style="39" customWidth="1"/>
    <col min="2" max="3" width="10" style="39" customWidth="1"/>
    <col min="4" max="4" width="10" style="39" hidden="1" customWidth="1"/>
    <col min="5" max="12" width="9.42578125" style="39" customWidth="1"/>
    <col min="13" max="16384" width="8.85546875" style="39"/>
  </cols>
  <sheetData>
    <row r="1" spans="1:18" ht="21" customHeight="1" thickBot="1" x14ac:dyDescent="0.3">
      <c r="A1" s="35" t="s">
        <v>14</v>
      </c>
      <c r="B1" s="36"/>
      <c r="C1" s="64">
        <f>'Milestone Wells'!B12</f>
        <v>0</v>
      </c>
      <c r="D1" s="37"/>
      <c r="E1" s="181" t="s">
        <v>47</v>
      </c>
      <c r="F1" s="182"/>
      <c r="G1" s="185">
        <f>'Milestone Wells'!B2</f>
        <v>0</v>
      </c>
      <c r="H1" s="186"/>
      <c r="I1" s="38"/>
      <c r="J1" s="181" t="s">
        <v>50</v>
      </c>
      <c r="K1" s="182"/>
      <c r="L1" s="182"/>
      <c r="M1" s="187">
        <f>'Milestone Wells'!H2</f>
        <v>0</v>
      </c>
      <c r="N1" s="188"/>
    </row>
    <row r="2" spans="1:18" ht="18.75" thickBot="1" x14ac:dyDescent="0.3">
      <c r="A2" s="40"/>
      <c r="B2" s="41"/>
      <c r="C2" s="42"/>
      <c r="D2" s="42"/>
      <c r="E2" s="183" t="s">
        <v>48</v>
      </c>
      <c r="F2" s="184"/>
      <c r="G2" s="189">
        <f>'Milestone Wells'!B3</f>
        <v>0</v>
      </c>
      <c r="H2" s="190"/>
      <c r="I2" s="38"/>
      <c r="J2" s="183" t="s">
        <v>51</v>
      </c>
      <c r="K2" s="184"/>
      <c r="L2" s="184"/>
      <c r="M2" s="191">
        <f>'Milestone Wells'!H3</f>
        <v>0</v>
      </c>
      <c r="N2" s="192"/>
    </row>
    <row r="3" spans="1:18" ht="18" customHeight="1" thickBot="1" x14ac:dyDescent="0.3">
      <c r="A3" s="202" t="s">
        <v>20</v>
      </c>
      <c r="B3" s="203"/>
      <c r="C3" s="203"/>
      <c r="D3" s="204"/>
      <c r="E3" s="203"/>
      <c r="F3" s="203"/>
      <c r="G3" s="203"/>
      <c r="H3" s="203"/>
      <c r="I3" s="203"/>
      <c r="J3" s="203"/>
      <c r="K3" s="203"/>
      <c r="L3" s="203"/>
      <c r="M3" s="203"/>
      <c r="N3" s="203"/>
      <c r="O3" s="203"/>
      <c r="P3" s="203"/>
      <c r="Q3" s="43"/>
      <c r="R3" s="44"/>
    </row>
    <row r="4" spans="1:18" ht="15.75" x14ac:dyDescent="0.25">
      <c r="A4" s="208" t="s">
        <v>16</v>
      </c>
      <c r="B4" s="193" t="s">
        <v>17</v>
      </c>
      <c r="C4" s="196" t="s">
        <v>25</v>
      </c>
      <c r="D4" s="45"/>
      <c r="E4" s="207" t="s">
        <v>21</v>
      </c>
      <c r="F4" s="199"/>
      <c r="G4" s="199" t="s">
        <v>23</v>
      </c>
      <c r="H4" s="199"/>
      <c r="I4" s="199" t="s">
        <v>22</v>
      </c>
      <c r="J4" s="199"/>
      <c r="K4" s="199" t="s">
        <v>24</v>
      </c>
      <c r="L4" s="199"/>
      <c r="M4" s="199" t="s">
        <v>26</v>
      </c>
      <c r="N4" s="199"/>
      <c r="O4" s="199" t="s">
        <v>27</v>
      </c>
      <c r="P4" s="199"/>
      <c r="Q4" s="199" t="s">
        <v>29</v>
      </c>
      <c r="R4" s="205"/>
    </row>
    <row r="5" spans="1:18" ht="22.5" customHeight="1" x14ac:dyDescent="0.2">
      <c r="A5" s="209"/>
      <c r="B5" s="194"/>
      <c r="C5" s="197"/>
      <c r="D5" s="45"/>
      <c r="E5" s="201" t="s">
        <v>7</v>
      </c>
      <c r="F5" s="200"/>
      <c r="G5" s="200" t="s">
        <v>52</v>
      </c>
      <c r="H5" s="200"/>
      <c r="I5" s="200" t="s">
        <v>28</v>
      </c>
      <c r="J5" s="200"/>
      <c r="K5" s="200" t="s">
        <v>12</v>
      </c>
      <c r="L5" s="200"/>
      <c r="M5" s="200" t="s">
        <v>4</v>
      </c>
      <c r="N5" s="200"/>
      <c r="O5" s="200" t="s">
        <v>30</v>
      </c>
      <c r="P5" s="200"/>
      <c r="Q5" s="200" t="s">
        <v>31</v>
      </c>
      <c r="R5" s="206"/>
    </row>
    <row r="6" spans="1:18" ht="24" customHeight="1" thickBot="1" x14ac:dyDescent="0.25">
      <c r="A6" s="210"/>
      <c r="B6" s="195"/>
      <c r="C6" s="198"/>
      <c r="D6" s="46"/>
      <c r="E6" s="47" t="s">
        <v>19</v>
      </c>
      <c r="F6" s="48" t="s">
        <v>18</v>
      </c>
      <c r="G6" s="48" t="s">
        <v>19</v>
      </c>
      <c r="H6" s="48" t="s">
        <v>18</v>
      </c>
      <c r="I6" s="48" t="s">
        <v>19</v>
      </c>
      <c r="J6" s="48" t="s">
        <v>18</v>
      </c>
      <c r="K6" s="48" t="s">
        <v>19</v>
      </c>
      <c r="L6" s="49" t="s">
        <v>18</v>
      </c>
      <c r="M6" s="48" t="s">
        <v>19</v>
      </c>
      <c r="N6" s="49" t="s">
        <v>18</v>
      </c>
      <c r="O6" s="48" t="s">
        <v>19</v>
      </c>
      <c r="P6" s="49" t="s">
        <v>18</v>
      </c>
      <c r="Q6" s="48" t="s">
        <v>19</v>
      </c>
      <c r="R6" s="50" t="s">
        <v>18</v>
      </c>
    </row>
    <row r="7" spans="1:18" x14ac:dyDescent="0.2">
      <c r="A7" s="65">
        <v>0</v>
      </c>
      <c r="B7" s="68">
        <f>'Milestone Wells'!H2</f>
        <v>0</v>
      </c>
      <c r="C7" s="69">
        <v>0</v>
      </c>
      <c r="D7" s="70">
        <f>IF(C7="",A7,C7)</f>
        <v>0</v>
      </c>
      <c r="E7" s="34" t="str">
        <f>IF('Milestone Wells'!C12="","NA",'Milestone Wells'!C12)</f>
        <v>NA</v>
      </c>
      <c r="F7" s="102" t="str">
        <f>E7</f>
        <v>NA</v>
      </c>
      <c r="G7" s="32">
        <f>IF('Milestone Wells'!G12="","NA",'Milestone Wells'!G12)</f>
        <v>0</v>
      </c>
      <c r="H7" s="102">
        <f>G7</f>
        <v>0</v>
      </c>
      <c r="I7" s="32">
        <f>IF('Milestone Wells'!K12="","NA",'Milestone Wells'!K12)</f>
        <v>0</v>
      </c>
      <c r="J7" s="102">
        <f>I7</f>
        <v>0</v>
      </c>
      <c r="K7" s="32" t="str">
        <f>IF('Milestone Wells'!L12="","NA",'Milestone Wells'!L12)</f>
        <v>NA</v>
      </c>
      <c r="L7" s="102" t="str">
        <f>K7</f>
        <v>NA</v>
      </c>
      <c r="M7" s="71" t="str">
        <f>IF('Milestone Wells'!M12="","NA",'Milestone Wells'!M12)</f>
        <v>NA</v>
      </c>
      <c r="N7" s="102" t="str">
        <f>M7</f>
        <v>NA</v>
      </c>
      <c r="O7" s="71" t="str">
        <f>IF('Milestone Wells'!N12="","NA",'Milestone Wells'!N12)</f>
        <v>NA</v>
      </c>
      <c r="P7" s="102" t="str">
        <f>O7</f>
        <v>NA</v>
      </c>
      <c r="Q7" s="71" t="str">
        <f>IF('Milestone Wells'!O12="","NA",'Milestone Wells'!O12)</f>
        <v>NA</v>
      </c>
      <c r="R7" s="105" t="str">
        <f>Q7</f>
        <v>NA</v>
      </c>
    </row>
    <row r="8" spans="1:18" x14ac:dyDescent="0.2">
      <c r="A8" s="66">
        <v>0.25</v>
      </c>
      <c r="B8" s="92"/>
      <c r="C8" s="75" t="str">
        <f>IF(B8="","",(B8-$M$2)/365)</f>
        <v/>
      </c>
      <c r="D8" s="51">
        <f t="shared" ref="D8:D23" si="0">IF(C8="",A8,C8)</f>
        <v>0.25</v>
      </c>
      <c r="E8" s="73" t="str">
        <f>IF(E$7="NA","",IF(F$7&lt;E$24,"",IF($A8='Milestone Wells'!$C$37,E$24,IF(E7=E$24,E$24,IF(E$7&lt;E$24,"",E$7-(E$7-E$24)*($D8/'Milestone Wells'!$C$37))))))</f>
        <v/>
      </c>
      <c r="F8" s="103"/>
      <c r="G8" s="1" t="str">
        <f>IF(G$7="NA","",IF(H$7&lt;G$24,"",IF($A8='Milestone Wells'!$C$37,G$24,IF(G7=G$24,G$24,IF(G$7&lt;G$24,"",G$7-(G$7-G$24)*($D8/'Milestone Wells'!$C$37))))))</f>
        <v/>
      </c>
      <c r="H8" s="103"/>
      <c r="I8" s="1" t="str">
        <f>IF(I$7="NA","",IF(J$7&lt;I$24,"",IF($A8='Milestone Wells'!$C$37,I$24,IF(I7=I$24,I$24,IF(I$7&lt;I$24,"",I$7-(I$7-I$24)*($D8/'Milestone Wells'!$C$37))))))</f>
        <v/>
      </c>
      <c r="J8" s="103"/>
      <c r="K8" s="1" t="str">
        <f>IF(K$7="NA","",IF(L$7&lt;K$24,"",IF($A8='Milestone Wells'!$C$37,K$24,IF(K7=K$24,K$24,IF(K$7&lt;K$24,"",K$7-(K$7-K$24)*($D8/'Milestone Wells'!$C$37))))))</f>
        <v/>
      </c>
      <c r="L8" s="103"/>
      <c r="M8" s="1" t="str">
        <f>IF(M$7="NA","",IF(N$7&lt;M$24,"",IF($A8='Milestone Wells'!$C$37,M$24,IF(M7=M$24,M$24,IF(M$7&lt;M$24,"",M$7-(M$7-M$24)*($D8/'Milestone Wells'!$C$37))))))</f>
        <v/>
      </c>
      <c r="N8" s="103"/>
      <c r="O8" s="1" t="str">
        <f>IF(O$7="NA","",IF(P$7&lt;O$24,"",IF($A8='Milestone Wells'!$C$37,O$24,IF(O7=O$24,O$24,IF(O$7&lt;O$24,"",O$7-(O$7-O$24)*($D8/'Milestone Wells'!$C$37))))))</f>
        <v/>
      </c>
      <c r="P8" s="103"/>
      <c r="Q8" s="1" t="str">
        <f>IF(Q$7="NA","",IF(R$7&lt;Q$24,"",IF($A8='Milestone Wells'!$C$37,Q$24,IF(Q7=Q$24,Q$24,IF(Q$7&lt;Q$24,"",Q$7-(Q$7-Q$24)*($D8/'Milestone Wells'!$C$37))))))</f>
        <v/>
      </c>
      <c r="R8" s="106"/>
    </row>
    <row r="9" spans="1:18" x14ac:dyDescent="0.2">
      <c r="A9" s="66">
        <v>0.5</v>
      </c>
      <c r="B9" s="92"/>
      <c r="C9" s="75" t="str">
        <f t="shared" ref="C9:C23" si="1">IF(B9="","",(B9-$M$2)/365)</f>
        <v/>
      </c>
      <c r="D9" s="51">
        <f t="shared" si="0"/>
        <v>0.5</v>
      </c>
      <c r="E9" s="73" t="str">
        <f>IF(E$7="NA","",IF(F$7&lt;E$24,"",IF($A9='Milestone Wells'!$C$37,E$24,IF(E8=E$24,E$24,IF(E$7&lt;E$24,"",E$7-(E$7-E$24)*($D9/'Milestone Wells'!$C$37))))))</f>
        <v/>
      </c>
      <c r="F9" s="103"/>
      <c r="G9" s="1" t="str">
        <f>IF(G$7="NA","",IF(H$7&lt;G$24,"",IF($A9='Milestone Wells'!$C$37,G$24,IF(G8=G$24,G$24,IF(G$7&lt;G$24,"",G$7-(G$7-G$24)*($D9/'Milestone Wells'!$C$37))))))</f>
        <v/>
      </c>
      <c r="H9" s="103"/>
      <c r="I9" s="1" t="str">
        <f>IF(I$7="NA","",IF(J$7&lt;I$24,"",IF($A9='Milestone Wells'!$C$37,I$24,IF(I8=I$24,I$24,IF(I$7&lt;I$24,"",I$7-(I$7-I$24)*($D9/'Milestone Wells'!$C$37))))))</f>
        <v/>
      </c>
      <c r="J9" s="103"/>
      <c r="K9" s="1" t="str">
        <f>IF(K$7="NA","",IF(L$7&lt;K$24,"",IF($A9='Milestone Wells'!$C$37,K$24,IF(K8=K$24,K$24,IF(K$7&lt;K$24,"",K$7-(K$7-K$24)*($D9/'Milestone Wells'!$C$37))))))</f>
        <v/>
      </c>
      <c r="L9" s="103"/>
      <c r="M9" s="1" t="str">
        <f>IF(M$7="NA","",IF(N$7&lt;M$24,"",IF($A9='Milestone Wells'!$C$37,M$24,IF(M8=M$24,M$24,IF(M$7&lt;M$24,"",M$7-(M$7-M$24)*($D9/'Milestone Wells'!$C$37))))))</f>
        <v/>
      </c>
      <c r="N9" s="103"/>
      <c r="O9" s="1" t="str">
        <f>IF(O$7="NA","",IF(P$7&lt;O$24,"",IF($A9='Milestone Wells'!$C$37,O$24,IF(O8=O$24,O$24,IF(O$7&lt;O$24,"",O$7-(O$7-O$24)*($D9/'Milestone Wells'!$C$37))))))</f>
        <v/>
      </c>
      <c r="P9" s="103"/>
      <c r="Q9" s="1" t="str">
        <f>IF(Q$7="NA","",IF(R$7&lt;Q$24,"",IF($A9='Milestone Wells'!$C$37,Q$24,IF(Q8=Q$24,Q$24,IF(Q$7&lt;Q$24,"",Q$7-(Q$7-Q$24)*($D9/'Milestone Wells'!$C$37))))))</f>
        <v/>
      </c>
      <c r="R9" s="106"/>
    </row>
    <row r="10" spans="1:18" x14ac:dyDescent="0.2">
      <c r="A10" s="66">
        <v>0.75</v>
      </c>
      <c r="B10" s="92"/>
      <c r="C10" s="75" t="str">
        <f t="shared" si="1"/>
        <v/>
      </c>
      <c r="D10" s="51">
        <f t="shared" si="0"/>
        <v>0.75</v>
      </c>
      <c r="E10" s="73" t="str">
        <f>IF(E$7="NA","",IF(F$7&lt;E$24,"",IF($A10='Milestone Wells'!$C$37,E$24,IF(E9=E$24,E$24,IF(E$7&lt;E$24,"",E$7-(E$7-E$24)*($D10/'Milestone Wells'!$C$37))))))</f>
        <v/>
      </c>
      <c r="F10" s="103"/>
      <c r="G10" s="1" t="str">
        <f>IF(G$7="NA","",IF(H$7&lt;G$24,"",IF($A10='Milestone Wells'!$C$37,G$24,IF(G9=G$24,G$24,IF(G$7&lt;G$24,"",G$7-(G$7-G$24)*($D10/'Milestone Wells'!$C$37))))))</f>
        <v/>
      </c>
      <c r="H10" s="103"/>
      <c r="I10" s="1" t="str">
        <f>IF(I$7="NA","",IF(J$7&lt;I$24,"",IF($A10='Milestone Wells'!$C$37,I$24,IF(I9=I$24,I$24,IF(I$7&lt;I$24,"",I$7-(I$7-I$24)*($D10/'Milestone Wells'!$C$37))))))</f>
        <v/>
      </c>
      <c r="J10" s="103"/>
      <c r="K10" s="1" t="str">
        <f>IF(K$7="NA","",IF(L$7&lt;K$24,"",IF($A10='Milestone Wells'!$C$37,K$24,IF(K9=K$24,K$24,IF(K$7&lt;K$24,"",K$7-(K$7-K$24)*($D10/'Milestone Wells'!$C$37))))))</f>
        <v/>
      </c>
      <c r="L10" s="103"/>
      <c r="M10" s="1" t="str">
        <f>IF(M$7="NA","",IF(N$7&lt;M$24,"",IF($A10='Milestone Wells'!$C$37,M$24,IF(M9=M$24,M$24,IF(M$7&lt;M$24,"",M$7-(M$7-M$24)*($D10/'Milestone Wells'!$C$37))))))</f>
        <v/>
      </c>
      <c r="N10" s="103"/>
      <c r="O10" s="1" t="str">
        <f>IF(O$7="NA","",IF(P$7&lt;O$24,"",IF($A10='Milestone Wells'!$C$37,O$24,IF(O9=O$24,O$24,IF(O$7&lt;O$24,"",O$7-(O$7-O$24)*($D10/'Milestone Wells'!$C$37))))))</f>
        <v/>
      </c>
      <c r="P10" s="103"/>
      <c r="Q10" s="1" t="str">
        <f>IF(Q$7="NA","",IF(R$7&lt;Q$24,"",IF($A10='Milestone Wells'!$C$37,Q$24,IF(Q9=Q$24,Q$24,IF(Q$7&lt;Q$24,"",Q$7-(Q$7-Q$24)*($D10/'Milestone Wells'!$C$37))))))</f>
        <v/>
      </c>
      <c r="R10" s="106"/>
    </row>
    <row r="11" spans="1:18" x14ac:dyDescent="0.2">
      <c r="A11" s="66">
        <v>1</v>
      </c>
      <c r="B11" s="92"/>
      <c r="C11" s="75" t="str">
        <f t="shared" si="1"/>
        <v/>
      </c>
      <c r="D11" s="51">
        <f t="shared" si="0"/>
        <v>1</v>
      </c>
      <c r="E11" s="73" t="str">
        <f>IF(E$7="NA","",IF(F$7&lt;E$24,"",IF($A11='Milestone Wells'!$C$37,E$24,IF(E10=E$24,E$24,IF(E$7&lt;E$24,"",E$7-(E$7-E$24)*($D11/'Milestone Wells'!$C$37))))))</f>
        <v/>
      </c>
      <c r="F11" s="103"/>
      <c r="G11" s="1" t="str">
        <f>IF(G$7="NA","",IF(H$7&lt;G$24,"",IF($A11='Milestone Wells'!$C$37,G$24,IF(G10=G$24,G$24,IF(G$7&lt;G$24,"",G$7-(G$7-G$24)*($D11/'Milestone Wells'!$C$37))))))</f>
        <v/>
      </c>
      <c r="H11" s="103"/>
      <c r="I11" s="1" t="str">
        <f>IF(I$7="NA","",IF(J$7&lt;I$24,"",IF($A11='Milestone Wells'!$C$37,I$24,IF(I10=I$24,I$24,IF(I$7&lt;I$24,"",I$7-(I$7-I$24)*($D11/'Milestone Wells'!$C$37))))))</f>
        <v/>
      </c>
      <c r="J11" s="103"/>
      <c r="K11" s="1" t="str">
        <f>IF(K$7="NA","",IF(L$7&lt;K$24,"",IF($A11='Milestone Wells'!$C$37,K$24,IF(K10=K$24,K$24,IF(K$7&lt;K$24,"",K$7-(K$7-K$24)*($D11/'Milestone Wells'!$C$37))))))</f>
        <v/>
      </c>
      <c r="L11" s="103"/>
      <c r="M11" s="1" t="str">
        <f>IF(M$7="NA","",IF(N$7&lt;M$24,"",IF($A11='Milestone Wells'!$C$37,M$24,IF(M10=M$24,M$24,IF(M$7&lt;M$24,"",M$7-(M$7-M$24)*($D11/'Milestone Wells'!$C$37))))))</f>
        <v/>
      </c>
      <c r="N11" s="103"/>
      <c r="O11" s="1" t="str">
        <f>IF(O$7="NA","",IF(P$7&lt;O$24,"",IF($A11='Milestone Wells'!$C$37,O$24,IF(O10=O$24,O$24,IF(O$7&lt;O$24,"",O$7-(O$7-O$24)*($D11/'Milestone Wells'!$C$37))))))</f>
        <v/>
      </c>
      <c r="P11" s="103"/>
      <c r="Q11" s="1" t="str">
        <f>IF(Q$7="NA","",IF(R$7&lt;Q$24,"",IF($A11='Milestone Wells'!$C$37,Q$24,IF(Q10=Q$24,Q$24,IF(Q$7&lt;Q$24,"",Q$7-(Q$7-Q$24)*($D11/'Milestone Wells'!$C$37))))))</f>
        <v/>
      </c>
      <c r="R11" s="106"/>
    </row>
    <row r="12" spans="1:18" x14ac:dyDescent="0.2">
      <c r="A12" s="66">
        <v>1.25</v>
      </c>
      <c r="B12" s="92"/>
      <c r="C12" s="75" t="str">
        <f t="shared" si="1"/>
        <v/>
      </c>
      <c r="D12" s="51">
        <f t="shared" si="0"/>
        <v>1.25</v>
      </c>
      <c r="E12" s="73" t="str">
        <f>IF(E$7="NA","",IF(F$7&lt;E$24,"",IF($A12='Milestone Wells'!$C$37,E$24,IF(E11=E$24,E$24,IF(E$7&lt;E$24,"",E$7-(E$7-E$24)*($D12/'Milestone Wells'!$C$37))))))</f>
        <v/>
      </c>
      <c r="F12" s="103"/>
      <c r="G12" s="1" t="str">
        <f>IF(G$7="NA","",IF(H$7&lt;G$24,"",IF($A12='Milestone Wells'!$C$37,G$24,IF(G11=G$24,G$24,IF(G$7&lt;G$24,"",G$7-(G$7-G$24)*($D12/'Milestone Wells'!$C$37))))))</f>
        <v/>
      </c>
      <c r="H12" s="103"/>
      <c r="I12" s="1" t="str">
        <f>IF(I$7="NA","",IF(J$7&lt;I$24,"",IF($A12='Milestone Wells'!$C$37,I$24,IF(I11=I$24,I$24,IF(I$7&lt;I$24,"",I$7-(I$7-I$24)*($D12/'Milestone Wells'!$C$37))))))</f>
        <v/>
      </c>
      <c r="J12" s="103"/>
      <c r="K12" s="1" t="str">
        <f>IF(K$7="NA","",IF(L$7&lt;K$24,"",IF($A12='Milestone Wells'!$C$37,K$24,IF(K11=K$24,K$24,IF(K$7&lt;K$24,"",K$7-(K$7-K$24)*($D12/'Milestone Wells'!$C$37))))))</f>
        <v/>
      </c>
      <c r="L12" s="103"/>
      <c r="M12" s="1" t="str">
        <f>IF(M$7="NA","",IF(N$7&lt;M$24,"",IF($A12='Milestone Wells'!$C$37,M$24,IF(M11=M$24,M$24,IF(M$7&lt;M$24,"",M$7-(M$7-M$24)*($D12/'Milestone Wells'!$C$37))))))</f>
        <v/>
      </c>
      <c r="N12" s="103"/>
      <c r="O12" s="1" t="str">
        <f>IF(O$7="NA","",IF(P$7&lt;O$24,"",IF($A12='Milestone Wells'!$C$37,O$24,IF(O11=O$24,O$24,IF(O$7&lt;O$24,"",O$7-(O$7-O$24)*($D12/'Milestone Wells'!$C$37))))))</f>
        <v/>
      </c>
      <c r="P12" s="103"/>
      <c r="Q12" s="1" t="str">
        <f>IF(Q$7="NA","",IF(R$7&lt;Q$24,"",IF($A12='Milestone Wells'!$C$37,Q$24,IF(Q11=Q$24,Q$24,IF(Q$7&lt;Q$24,"",Q$7-(Q$7-Q$24)*($D12/'Milestone Wells'!$C$37))))))</f>
        <v/>
      </c>
      <c r="R12" s="106"/>
    </row>
    <row r="13" spans="1:18" x14ac:dyDescent="0.2">
      <c r="A13" s="66">
        <v>1.5</v>
      </c>
      <c r="B13" s="92"/>
      <c r="C13" s="75" t="str">
        <f t="shared" si="1"/>
        <v/>
      </c>
      <c r="D13" s="51">
        <f t="shared" si="0"/>
        <v>1.5</v>
      </c>
      <c r="E13" s="73" t="str">
        <f>IF(E$7="NA","",IF(F$7&lt;E$24,"",IF($A13='Milestone Wells'!$C$37,E$24,IF(E12=E$24,E$24,IF(E$7&lt;E$24,"",E$7-(E$7-E$24)*($D13/'Milestone Wells'!$C$37))))))</f>
        <v/>
      </c>
      <c r="F13" s="103"/>
      <c r="G13" s="1" t="str">
        <f>IF(G$7="NA","",IF(H$7&lt;G$24,"",IF($A13='Milestone Wells'!$C$37,G$24,IF(G12=G$24,G$24,IF(G$7&lt;G$24,"",G$7-(G$7-G$24)*($D13/'Milestone Wells'!$C$37))))))</f>
        <v/>
      </c>
      <c r="H13" s="103"/>
      <c r="I13" s="1" t="str">
        <f>IF(I$7="NA","",IF(J$7&lt;I$24,"",IF($A13='Milestone Wells'!$C$37,I$24,IF(I12=I$24,I$24,IF(I$7&lt;I$24,"",I$7-(I$7-I$24)*($D13/'Milestone Wells'!$C$37))))))</f>
        <v/>
      </c>
      <c r="J13" s="103"/>
      <c r="K13" s="1" t="str">
        <f>IF(K$7="NA","",IF(L$7&lt;K$24,"",IF($A13='Milestone Wells'!$C$37,K$24,IF(K12=K$24,K$24,IF(K$7&lt;K$24,"",K$7-(K$7-K$24)*($D13/'Milestone Wells'!$C$37))))))</f>
        <v/>
      </c>
      <c r="L13" s="103"/>
      <c r="M13" s="1" t="str">
        <f>IF(M$7="NA","",IF(N$7&lt;M$24,"",IF($A13='Milestone Wells'!$C$37,M$24,IF(M12=M$24,M$24,IF(M$7&lt;M$24,"",M$7-(M$7-M$24)*($D13/'Milestone Wells'!$C$37))))))</f>
        <v/>
      </c>
      <c r="N13" s="103"/>
      <c r="O13" s="1" t="str">
        <f>IF(O$7="NA","",IF(P$7&lt;O$24,"",IF($A13='Milestone Wells'!$C$37,O$24,IF(O12=O$24,O$24,IF(O$7&lt;O$24,"",O$7-(O$7-O$24)*($D13/'Milestone Wells'!$C$37))))))</f>
        <v/>
      </c>
      <c r="P13" s="103"/>
      <c r="Q13" s="1" t="str">
        <f>IF(Q$7="NA","",IF(R$7&lt;Q$24,"",IF($A13='Milestone Wells'!$C$37,Q$24,IF(Q12=Q$24,Q$24,IF(Q$7&lt;Q$24,"",Q$7-(Q$7-Q$24)*($D13/'Milestone Wells'!$C$37))))))</f>
        <v/>
      </c>
      <c r="R13" s="106"/>
    </row>
    <row r="14" spans="1:18" x14ac:dyDescent="0.2">
      <c r="A14" s="66">
        <v>1.75</v>
      </c>
      <c r="B14" s="92"/>
      <c r="C14" s="75" t="str">
        <f t="shared" si="1"/>
        <v/>
      </c>
      <c r="D14" s="51">
        <f t="shared" si="0"/>
        <v>1.75</v>
      </c>
      <c r="E14" s="73" t="str">
        <f>IF(E$7="NA","",IF(F$7&lt;E$24,"",IF($A14='Milestone Wells'!$C$37,E$24,IF(E13=E$24,E$24,IF(E$7&lt;E$24,"",E$7-(E$7-E$24)*($D14/'Milestone Wells'!$C$37))))))</f>
        <v/>
      </c>
      <c r="F14" s="103"/>
      <c r="G14" s="1" t="str">
        <f>IF(G$7="NA","",IF(H$7&lt;G$24,"",IF($A14='Milestone Wells'!$C$37,G$24,IF(G13=G$24,G$24,IF(G$7&lt;G$24,"",G$7-(G$7-G$24)*($D14/'Milestone Wells'!$C$37))))))</f>
        <v/>
      </c>
      <c r="H14" s="103"/>
      <c r="I14" s="1" t="str">
        <f>IF(I$7="NA","",IF(J$7&lt;I$24,"",IF($A14='Milestone Wells'!$C$37,I$24,IF(I13=I$24,I$24,IF(I$7&lt;I$24,"",I$7-(I$7-I$24)*($D14/'Milestone Wells'!$C$37))))))</f>
        <v/>
      </c>
      <c r="J14" s="103"/>
      <c r="K14" s="1" t="str">
        <f>IF(K$7="NA","",IF(L$7&lt;K$24,"",IF($A14='Milestone Wells'!$C$37,K$24,IF(K13=K$24,K$24,IF(K$7&lt;K$24,"",K$7-(K$7-K$24)*($D14/'Milestone Wells'!$C$37))))))</f>
        <v/>
      </c>
      <c r="L14" s="103"/>
      <c r="M14" s="1" t="str">
        <f>IF(M$7="NA","",IF(N$7&lt;M$24,"",IF($A14='Milestone Wells'!$C$37,M$24,IF(M13=M$24,M$24,IF(M$7&lt;M$24,"",M$7-(M$7-M$24)*($D14/'Milestone Wells'!$C$37))))))</f>
        <v/>
      </c>
      <c r="N14" s="103"/>
      <c r="O14" s="1" t="str">
        <f>IF(O$7="NA","",IF(P$7&lt;O$24,"",IF($A14='Milestone Wells'!$C$37,O$24,IF(O13=O$24,O$24,IF(O$7&lt;O$24,"",O$7-(O$7-O$24)*($D14/'Milestone Wells'!$C$37))))))</f>
        <v/>
      </c>
      <c r="P14" s="103"/>
      <c r="Q14" s="1" t="str">
        <f>IF(Q$7="NA","",IF(R$7&lt;Q$24,"",IF($A14='Milestone Wells'!$C$37,Q$24,IF(Q13=Q$24,Q$24,IF(Q$7&lt;Q$24,"",Q$7-(Q$7-Q$24)*($D14/'Milestone Wells'!$C$37))))))</f>
        <v/>
      </c>
      <c r="R14" s="106"/>
    </row>
    <row r="15" spans="1:18" x14ac:dyDescent="0.2">
      <c r="A15" s="66">
        <v>2</v>
      </c>
      <c r="B15" s="92"/>
      <c r="C15" s="75" t="str">
        <f t="shared" si="1"/>
        <v/>
      </c>
      <c r="D15" s="51">
        <f t="shared" si="0"/>
        <v>2</v>
      </c>
      <c r="E15" s="73" t="str">
        <f>IF(E$7="NA","",IF(F$7&lt;E$24,"",IF($A15='Milestone Wells'!$C$37,E$24,IF(E14=E$24,E$24,IF(E$7&lt;E$24,"",E$7-(E$7-E$24)*($D15/'Milestone Wells'!$C$37))))))</f>
        <v/>
      </c>
      <c r="F15" s="103"/>
      <c r="G15" s="1" t="str">
        <f>IF(G$7="NA","",IF(H$7&lt;G$24,"",IF($A15='Milestone Wells'!$C$37,G$24,IF(G14=G$24,G$24,IF(G$7&lt;G$24,"",G$7-(G$7-G$24)*($D15/'Milestone Wells'!$C$37))))))</f>
        <v/>
      </c>
      <c r="H15" s="103"/>
      <c r="I15" s="1" t="str">
        <f>IF(I$7="NA","",IF(J$7&lt;I$24,"",IF($A15='Milestone Wells'!$C$37,I$24,IF(I14=I$24,I$24,IF(I$7&lt;I$24,"",I$7-(I$7-I$24)*($D15/'Milestone Wells'!$C$37))))))</f>
        <v/>
      </c>
      <c r="J15" s="103"/>
      <c r="K15" s="1" t="str">
        <f>IF(K$7="NA","",IF(L$7&lt;K$24,"",IF($A15='Milestone Wells'!$C$37,K$24,IF(K14=K$24,K$24,IF(K$7&lt;K$24,"",K$7-(K$7-K$24)*($D15/'Milestone Wells'!$C$37))))))</f>
        <v/>
      </c>
      <c r="L15" s="103"/>
      <c r="M15" s="1" t="str">
        <f>IF(M$7="NA","",IF(N$7&lt;M$24,"",IF($A15='Milestone Wells'!$C$37,M$24,IF(M14=M$24,M$24,IF(M$7&lt;M$24,"",M$7-(M$7-M$24)*($D15/'Milestone Wells'!$C$37))))))</f>
        <v/>
      </c>
      <c r="N15" s="103"/>
      <c r="O15" s="1" t="str">
        <f>IF(O$7="NA","",IF(P$7&lt;O$24,"",IF($A15='Milestone Wells'!$C$37,O$24,IF(O14=O$24,O$24,IF(O$7&lt;O$24,"",O$7-(O$7-O$24)*($D15/'Milestone Wells'!$C$37))))))</f>
        <v/>
      </c>
      <c r="P15" s="103"/>
      <c r="Q15" s="1" t="str">
        <f>IF(Q$7="NA","",IF(R$7&lt;Q$24,"",IF($A15='Milestone Wells'!$C$37,Q$24,IF(Q14=Q$24,Q$24,IF(Q$7&lt;Q$24,"",Q$7-(Q$7-Q$24)*($D15/'Milestone Wells'!$C$37))))))</f>
        <v/>
      </c>
      <c r="R15" s="106"/>
    </row>
    <row r="16" spans="1:18" x14ac:dyDescent="0.2">
      <c r="A16" s="66">
        <v>2.25</v>
      </c>
      <c r="B16" s="92"/>
      <c r="C16" s="75" t="str">
        <f t="shared" si="1"/>
        <v/>
      </c>
      <c r="D16" s="51">
        <f t="shared" si="0"/>
        <v>2.25</v>
      </c>
      <c r="E16" s="73" t="str">
        <f>IF(E$7="NA","",IF(F$7&lt;E$24,"",IF($A16='Milestone Wells'!$C$37,E$24,IF(E15=E$24,E$24,IF(E$7&lt;E$24,"",E$7-(E$7-E$24)*($D16/'Milestone Wells'!$C$37))))))</f>
        <v/>
      </c>
      <c r="F16" s="103"/>
      <c r="G16" s="1" t="str">
        <f>IF(G$7="NA","",IF(H$7&lt;G$24,"",IF($A16='Milestone Wells'!$C$37,G$24,IF(G15=G$24,G$24,IF(G$7&lt;G$24,"",G$7-(G$7-G$24)*($D16/'Milestone Wells'!$C$37))))))</f>
        <v/>
      </c>
      <c r="H16" s="103"/>
      <c r="I16" s="1" t="str">
        <f>IF(I$7="NA","",IF(J$7&lt;I$24,"",IF($A16='Milestone Wells'!$C$37,I$24,IF(I15=I$24,I$24,IF(I$7&lt;I$24,"",I$7-(I$7-I$24)*($D16/'Milestone Wells'!$C$37))))))</f>
        <v/>
      </c>
      <c r="J16" s="103"/>
      <c r="K16" s="1" t="str">
        <f>IF(K$7="NA","",IF(L$7&lt;K$24,"",IF($A16='Milestone Wells'!$C$37,K$24,IF(K15=K$24,K$24,IF(K$7&lt;K$24,"",K$7-(K$7-K$24)*($D16/'Milestone Wells'!$C$37))))))</f>
        <v/>
      </c>
      <c r="L16" s="103"/>
      <c r="M16" s="1" t="str">
        <f>IF(M$7="NA","",IF(N$7&lt;M$24,"",IF($A16='Milestone Wells'!$C$37,M$24,IF(M15=M$24,M$24,IF(M$7&lt;M$24,"",M$7-(M$7-M$24)*($D16/'Milestone Wells'!$C$37))))))</f>
        <v/>
      </c>
      <c r="N16" s="103"/>
      <c r="O16" s="1" t="str">
        <f>IF(O$7="NA","",IF(P$7&lt;O$24,"",IF($A16='Milestone Wells'!$C$37,O$24,IF(O15=O$24,O$24,IF(O$7&lt;O$24,"",O$7-(O$7-O$24)*($D16/'Milestone Wells'!$C$37))))))</f>
        <v/>
      </c>
      <c r="P16" s="103"/>
      <c r="Q16" s="1" t="str">
        <f>IF(Q$7="NA","",IF(R$7&lt;Q$24,"",IF($A16='Milestone Wells'!$C$37,Q$24,IF(Q15=Q$24,Q$24,IF(Q$7&lt;Q$24,"",Q$7-(Q$7-Q$24)*($D16/'Milestone Wells'!$C$37))))))</f>
        <v/>
      </c>
      <c r="R16" s="106"/>
    </row>
    <row r="17" spans="1:18" x14ac:dyDescent="0.2">
      <c r="A17" s="66">
        <v>2.5</v>
      </c>
      <c r="B17" s="92"/>
      <c r="C17" s="75" t="str">
        <f t="shared" si="1"/>
        <v/>
      </c>
      <c r="D17" s="51">
        <f t="shared" si="0"/>
        <v>2.5</v>
      </c>
      <c r="E17" s="73" t="str">
        <f>IF(E$7="NA","",IF(F$7&lt;E$24,"",IF($A17='Milestone Wells'!$C$37,E$24,IF(E16=E$24,E$24,IF(E$7&lt;E$24,"",E$7-(E$7-E$24)*($D17/'Milestone Wells'!$C$37))))))</f>
        <v/>
      </c>
      <c r="F17" s="103"/>
      <c r="G17" s="1" t="str">
        <f>IF(G$7="NA","",IF(H$7&lt;G$24,"",IF($A17='Milestone Wells'!$C$37,G$24,IF(G16=G$24,G$24,IF(G$7&lt;G$24,"",G$7-(G$7-G$24)*($D17/'Milestone Wells'!$C$37))))))</f>
        <v/>
      </c>
      <c r="H17" s="103"/>
      <c r="I17" s="1" t="str">
        <f>IF(I$7="NA","",IF(J$7&lt;I$24,"",IF($A17='Milestone Wells'!$C$37,I$24,IF(I16=I$24,I$24,IF(I$7&lt;I$24,"",I$7-(I$7-I$24)*($D17/'Milestone Wells'!$C$37))))))</f>
        <v/>
      </c>
      <c r="J17" s="103"/>
      <c r="K17" s="1" t="str">
        <f>IF(K$7="NA","",IF(L$7&lt;K$24,"",IF($A17='Milestone Wells'!$C$37,K$24,IF(K16=K$24,K$24,IF(K$7&lt;K$24,"",K$7-(K$7-K$24)*($D17/'Milestone Wells'!$C$37))))))</f>
        <v/>
      </c>
      <c r="L17" s="103"/>
      <c r="M17" s="1" t="str">
        <f>IF(M$7="NA","",IF(N$7&lt;M$24,"",IF($A17='Milestone Wells'!$C$37,M$24,IF(M16=M$24,M$24,IF(M$7&lt;M$24,"",M$7-(M$7-M$24)*($D17/'Milestone Wells'!$C$37))))))</f>
        <v/>
      </c>
      <c r="N17" s="103"/>
      <c r="O17" s="1" t="str">
        <f>IF(O$7="NA","",IF(P$7&lt;O$24,"",IF($A17='Milestone Wells'!$C$37,O$24,IF(O16=O$24,O$24,IF(O$7&lt;O$24,"",O$7-(O$7-O$24)*($D17/'Milestone Wells'!$C$37))))))</f>
        <v/>
      </c>
      <c r="P17" s="103"/>
      <c r="Q17" s="1" t="str">
        <f>IF(Q$7="NA","",IF(R$7&lt;Q$24,"",IF($A17='Milestone Wells'!$C$37,Q$24,IF(Q16=Q$24,Q$24,IF(Q$7&lt;Q$24,"",Q$7-(Q$7-Q$24)*($D17/'Milestone Wells'!$C$37))))))</f>
        <v/>
      </c>
      <c r="R17" s="106"/>
    </row>
    <row r="18" spans="1:18" x14ac:dyDescent="0.2">
      <c r="A18" s="66">
        <v>2.75</v>
      </c>
      <c r="B18" s="92"/>
      <c r="C18" s="75" t="str">
        <f t="shared" si="1"/>
        <v/>
      </c>
      <c r="D18" s="51">
        <f t="shared" si="0"/>
        <v>2.75</v>
      </c>
      <c r="E18" s="73" t="str">
        <f>IF(E$7="NA","",IF(F$7&lt;E$24,"",IF($A18='Milestone Wells'!$C$37,E$24,IF(E17=E$24,E$24,IF(E$7&lt;E$24,"",E$7-(E$7-E$24)*($D18/'Milestone Wells'!$C$37))))))</f>
        <v/>
      </c>
      <c r="F18" s="103"/>
      <c r="G18" s="1" t="str">
        <f>IF(G$7="NA","",IF(H$7&lt;G$24,"",IF($A18='Milestone Wells'!$C$37,G$24,IF(G17=G$24,G$24,IF(G$7&lt;G$24,"",G$7-(G$7-G$24)*($D18/'Milestone Wells'!$C$37))))))</f>
        <v/>
      </c>
      <c r="H18" s="103"/>
      <c r="I18" s="1" t="str">
        <f>IF(I$7="NA","",IF(J$7&lt;I$24,"",IF($A18='Milestone Wells'!$C$37,I$24,IF(I17=I$24,I$24,IF(I$7&lt;I$24,"",I$7-(I$7-I$24)*($D18/'Milestone Wells'!$C$37))))))</f>
        <v/>
      </c>
      <c r="J18" s="103"/>
      <c r="K18" s="1" t="str">
        <f>IF(K$7="NA","",IF(L$7&lt;K$24,"",IF($A18='Milestone Wells'!$C$37,K$24,IF(K17=K$24,K$24,IF(K$7&lt;K$24,"",K$7-(K$7-K$24)*($D18/'Milestone Wells'!$C$37))))))</f>
        <v/>
      </c>
      <c r="L18" s="103"/>
      <c r="M18" s="1" t="str">
        <f>IF(M$7="NA","",IF(N$7&lt;M$24,"",IF($A18='Milestone Wells'!$C$37,M$24,IF(M17=M$24,M$24,IF(M$7&lt;M$24,"",M$7-(M$7-M$24)*($D18/'Milestone Wells'!$C$37))))))</f>
        <v/>
      </c>
      <c r="N18" s="103"/>
      <c r="O18" s="1" t="str">
        <f>IF(O$7="NA","",IF(P$7&lt;O$24,"",IF($A18='Milestone Wells'!$C$37,O$24,IF(O17=O$24,O$24,IF(O$7&lt;O$24,"",O$7-(O$7-O$24)*($D18/'Milestone Wells'!$C$37))))))</f>
        <v/>
      </c>
      <c r="P18" s="103"/>
      <c r="Q18" s="1" t="str">
        <f>IF(Q$7="NA","",IF(R$7&lt;Q$24,"",IF($A18='Milestone Wells'!$C$37,Q$24,IF(Q17=Q$24,Q$24,IF(Q$7&lt;Q$24,"",Q$7-(Q$7-Q$24)*($D18/'Milestone Wells'!$C$37))))))</f>
        <v/>
      </c>
      <c r="R18" s="106"/>
    </row>
    <row r="19" spans="1:18" x14ac:dyDescent="0.2">
      <c r="A19" s="66">
        <v>3</v>
      </c>
      <c r="B19" s="92"/>
      <c r="C19" s="75" t="str">
        <f t="shared" si="1"/>
        <v/>
      </c>
      <c r="D19" s="51">
        <f t="shared" si="0"/>
        <v>3</v>
      </c>
      <c r="E19" s="73" t="str">
        <f>IF(E$7="NA","",IF(F$7&lt;E$24,"",IF($A19='Milestone Wells'!$C$37,E$24,IF(E18=E$24,E$24,IF(E$7&lt;E$24,"",E$7-(E$7-E$24)*($D19/'Milestone Wells'!$C$37))))))</f>
        <v/>
      </c>
      <c r="F19" s="103"/>
      <c r="G19" s="1" t="str">
        <f>IF(G$7="NA","",IF(H$7&lt;G$24,"",IF($A19='Milestone Wells'!$C$37,G$24,IF(G18=G$24,G$24,IF(G$7&lt;G$24,"",G$7-(G$7-G$24)*($D19/'Milestone Wells'!$C$37))))))</f>
        <v/>
      </c>
      <c r="H19" s="103"/>
      <c r="I19" s="1" t="str">
        <f>IF(I$7="NA","",IF(J$7&lt;I$24,"",IF($A19='Milestone Wells'!$C$37,I$24,IF(I18=I$24,I$24,IF(I$7&lt;I$24,"",I$7-(I$7-I$24)*($D19/'Milestone Wells'!$C$37))))))</f>
        <v/>
      </c>
      <c r="J19" s="103"/>
      <c r="K19" s="1" t="str">
        <f>IF(K$7="NA","",IF(L$7&lt;K$24,"",IF($A19='Milestone Wells'!$C$37,K$24,IF(K18=K$24,K$24,IF(K$7&lt;K$24,"",K$7-(K$7-K$24)*($D19/'Milestone Wells'!$C$37))))))</f>
        <v/>
      </c>
      <c r="L19" s="103"/>
      <c r="M19" s="1" t="str">
        <f>IF(M$7="NA","",IF(N$7&lt;M$24,"",IF($A19='Milestone Wells'!$C$37,M$24,IF(M18=M$24,M$24,IF(M$7&lt;M$24,"",M$7-(M$7-M$24)*($D19/'Milestone Wells'!$C$37))))))</f>
        <v/>
      </c>
      <c r="N19" s="103"/>
      <c r="O19" s="1" t="str">
        <f>IF(O$7="NA","",IF(P$7&lt;O$24,"",IF($A19='Milestone Wells'!$C$37,O$24,IF(O18=O$24,O$24,IF(O$7&lt;O$24,"",O$7-(O$7-O$24)*($D19/'Milestone Wells'!$C$37))))))</f>
        <v/>
      </c>
      <c r="P19" s="103"/>
      <c r="Q19" s="1" t="str">
        <f>IF(Q$7="NA","",IF(R$7&lt;Q$24,"",IF($A19='Milestone Wells'!$C$37,Q$24,IF(Q18=Q$24,Q$24,IF(Q$7&lt;Q$24,"",Q$7-(Q$7-Q$24)*($D19/'Milestone Wells'!$C$37))))))</f>
        <v/>
      </c>
      <c r="R19" s="106"/>
    </row>
    <row r="20" spans="1:18" x14ac:dyDescent="0.2">
      <c r="A20" s="66">
        <v>3.25</v>
      </c>
      <c r="B20" s="92"/>
      <c r="C20" s="75" t="str">
        <f t="shared" si="1"/>
        <v/>
      </c>
      <c r="D20" s="51">
        <f t="shared" si="0"/>
        <v>3.25</v>
      </c>
      <c r="E20" s="73" t="str">
        <f>IF(E$7="NA","",IF(F$7&lt;E$24,"",IF($A20='Milestone Wells'!$C$37,E$24,IF(E19=E$24,E$24,IF(E$7&lt;E$24,"",E$7-(E$7-E$24)*($D20/'Milestone Wells'!$C$37))))))</f>
        <v/>
      </c>
      <c r="F20" s="103"/>
      <c r="G20" s="1" t="str">
        <f>IF(G$7="NA","",IF(H$7&lt;G$24,"",IF($A20='Milestone Wells'!$C$37,G$24,IF(G19=G$24,G$24,IF(G$7&lt;G$24,"",G$7-(G$7-G$24)*($D20/'Milestone Wells'!$C$37))))))</f>
        <v/>
      </c>
      <c r="H20" s="103"/>
      <c r="I20" s="1" t="str">
        <f>IF(I$7="NA","",IF(J$7&lt;I$24,"",IF($A20='Milestone Wells'!$C$37,I$24,IF(I19=I$24,I$24,IF(I$7&lt;I$24,"",I$7-(I$7-I$24)*($D20/'Milestone Wells'!$C$37))))))</f>
        <v/>
      </c>
      <c r="J20" s="103"/>
      <c r="K20" s="1" t="str">
        <f>IF(K$7="NA","",IF(L$7&lt;K$24,"",IF($A20='Milestone Wells'!$C$37,K$24,IF(K19=K$24,K$24,IF(K$7&lt;K$24,"",K$7-(K$7-K$24)*($D20/'Milestone Wells'!$C$37))))))</f>
        <v/>
      </c>
      <c r="L20" s="103"/>
      <c r="M20" s="1" t="str">
        <f>IF(M$7="NA","",IF(N$7&lt;M$24,"",IF($A20='Milestone Wells'!$C$37,M$24,IF(M19=M$24,M$24,IF(M$7&lt;M$24,"",M$7-(M$7-M$24)*($D20/'Milestone Wells'!$C$37))))))</f>
        <v/>
      </c>
      <c r="N20" s="103"/>
      <c r="O20" s="1" t="str">
        <f>IF(O$7="NA","",IF(P$7&lt;O$24,"",IF($A20='Milestone Wells'!$C$37,O$24,IF(O19=O$24,O$24,IF(O$7&lt;O$24,"",O$7-(O$7-O$24)*($D20/'Milestone Wells'!$C$37))))))</f>
        <v/>
      </c>
      <c r="P20" s="103"/>
      <c r="Q20" s="1" t="str">
        <f>IF(Q$7="NA","",IF(R$7&lt;Q$24,"",IF($A20='Milestone Wells'!$C$37,Q$24,IF(Q19=Q$24,Q$24,IF(Q$7&lt;Q$24,"",Q$7-(Q$7-Q$24)*($D20/'Milestone Wells'!$C$37))))))</f>
        <v/>
      </c>
      <c r="R20" s="106"/>
    </row>
    <row r="21" spans="1:18" x14ac:dyDescent="0.2">
      <c r="A21" s="66">
        <v>3.5</v>
      </c>
      <c r="B21" s="92"/>
      <c r="C21" s="75" t="str">
        <f t="shared" si="1"/>
        <v/>
      </c>
      <c r="D21" s="51">
        <f t="shared" si="0"/>
        <v>3.5</v>
      </c>
      <c r="E21" s="73" t="str">
        <f>IF(E$7="NA","",IF(F$7&lt;E$24,"",IF($A21='Milestone Wells'!$C$37,E$24,IF(E20=E$24,E$24,IF(E$7&lt;E$24,"",E$7-(E$7-E$24)*($D21/'Milestone Wells'!$C$37))))))</f>
        <v/>
      </c>
      <c r="F21" s="103"/>
      <c r="G21" s="1" t="str">
        <f>IF(G$7="NA","",IF(H$7&lt;G$24,"",IF($A21='Milestone Wells'!$C$37,G$24,IF(G20=G$24,G$24,IF(G$7&lt;G$24,"",G$7-(G$7-G$24)*($D21/'Milestone Wells'!$C$37))))))</f>
        <v/>
      </c>
      <c r="H21" s="103"/>
      <c r="I21" s="1" t="str">
        <f>IF(I$7="NA","",IF(J$7&lt;I$24,"",IF($A21='Milestone Wells'!$C$37,I$24,IF(I20=I$24,I$24,IF(I$7&lt;I$24,"",I$7-(I$7-I$24)*($D21/'Milestone Wells'!$C$37))))))</f>
        <v/>
      </c>
      <c r="J21" s="103"/>
      <c r="K21" s="1" t="str">
        <f>IF(K$7="NA","",IF(L$7&lt;K$24,"",IF($A21='Milestone Wells'!$C$37,K$24,IF(K20=K$24,K$24,IF(K$7&lt;K$24,"",K$7-(K$7-K$24)*($D21/'Milestone Wells'!$C$37))))))</f>
        <v/>
      </c>
      <c r="L21" s="103"/>
      <c r="M21" s="1" t="str">
        <f>IF(M$7="NA","",IF(N$7&lt;M$24,"",IF($A21='Milestone Wells'!$C$37,M$24,IF(M20=M$24,M$24,IF(M$7&lt;M$24,"",M$7-(M$7-M$24)*($D21/'Milestone Wells'!$C$37))))))</f>
        <v/>
      </c>
      <c r="N21" s="103"/>
      <c r="O21" s="1" t="str">
        <f>IF(O$7="NA","",IF(P$7&lt;O$24,"",IF($A21='Milestone Wells'!$C$37,O$24,IF(O20=O$24,O$24,IF(O$7&lt;O$24,"",O$7-(O$7-O$24)*($D21/'Milestone Wells'!$C$37))))))</f>
        <v/>
      </c>
      <c r="P21" s="103"/>
      <c r="Q21" s="1" t="str">
        <f>IF(Q$7="NA","",IF(R$7&lt;Q$24,"",IF($A21='Milestone Wells'!$C$37,Q$24,IF(Q20=Q$24,Q$24,IF(Q$7&lt;Q$24,"",Q$7-(Q$7-Q$24)*($D21/'Milestone Wells'!$C$37))))))</f>
        <v/>
      </c>
      <c r="R21" s="106"/>
    </row>
    <row r="22" spans="1:18" x14ac:dyDescent="0.2">
      <c r="A22" s="66">
        <v>3.75</v>
      </c>
      <c r="B22" s="92"/>
      <c r="C22" s="75" t="str">
        <f t="shared" si="1"/>
        <v/>
      </c>
      <c r="D22" s="51">
        <f t="shared" si="0"/>
        <v>3.75</v>
      </c>
      <c r="E22" s="73" t="str">
        <f>IF(E$7="NA","",IF(F$7&lt;E$24,"",IF($A22='Milestone Wells'!$C$37,E$24,IF(E21=E$24,E$24,IF(E$7&lt;E$24,"",E$7-(E$7-E$24)*($D22/'Milestone Wells'!$C$37))))))</f>
        <v/>
      </c>
      <c r="F22" s="103"/>
      <c r="G22" s="1" t="str">
        <f>IF(G$7="NA","",IF(H$7&lt;G$24,"",IF($A22='Milestone Wells'!$C$37,G$24,IF(G21=G$24,G$24,IF(G$7&lt;G$24,"",G$7-(G$7-G$24)*($D22/'Milestone Wells'!$C$37))))))</f>
        <v/>
      </c>
      <c r="H22" s="103"/>
      <c r="I22" s="1" t="str">
        <f>IF(I$7="NA","",IF(J$7&lt;I$24,"",IF($A22='Milestone Wells'!$C$37,I$24,IF(I21=I$24,I$24,IF(I$7&lt;I$24,"",I$7-(I$7-I$24)*($D22/'Milestone Wells'!$C$37))))))</f>
        <v/>
      </c>
      <c r="J22" s="103"/>
      <c r="K22" s="1" t="str">
        <f>IF(K$7="NA","",IF(L$7&lt;K$24,"",IF($A22='Milestone Wells'!$C$37,K$24,IF(K21=K$24,K$24,IF(K$7&lt;K$24,"",K$7-(K$7-K$24)*($D22/'Milestone Wells'!$C$37))))))</f>
        <v/>
      </c>
      <c r="L22" s="103"/>
      <c r="M22" s="1" t="str">
        <f>IF(M$7="NA","",IF(N$7&lt;M$24,"",IF($A22='Milestone Wells'!$C$37,M$24,IF(M21=M$24,M$24,IF(M$7&lt;M$24,"",M$7-(M$7-M$24)*($D22/'Milestone Wells'!$C$37))))))</f>
        <v/>
      </c>
      <c r="N22" s="103"/>
      <c r="O22" s="1" t="str">
        <f>IF(O$7="NA","",IF(P$7&lt;O$24,"",IF($A22='Milestone Wells'!$C$37,O$24,IF(O21=O$24,O$24,IF(O$7&lt;O$24,"",O$7-(O$7-O$24)*($D22/'Milestone Wells'!$C$37))))))</f>
        <v/>
      </c>
      <c r="P22" s="103"/>
      <c r="Q22" s="1" t="str">
        <f>IF(Q$7="NA","",IF(R$7&lt;Q$24,"",IF($A22='Milestone Wells'!$C$37,Q$24,IF(Q21=Q$24,Q$24,IF(Q$7&lt;Q$24,"",Q$7-(Q$7-Q$24)*($D22/'Milestone Wells'!$C$37))))))</f>
        <v/>
      </c>
      <c r="R22" s="106"/>
    </row>
    <row r="23" spans="1:18" ht="13.5" thickBot="1" x14ac:dyDescent="0.25">
      <c r="A23" s="67">
        <v>4</v>
      </c>
      <c r="B23" s="93"/>
      <c r="C23" s="76" t="str">
        <f t="shared" si="1"/>
        <v/>
      </c>
      <c r="D23" s="52">
        <f t="shared" si="0"/>
        <v>4</v>
      </c>
      <c r="E23" s="74" t="str">
        <f>IF(E$7="NA","",IF(F$7&lt;E$24,"",IF($A23='Milestone Wells'!$C$37,E$24,IF(E22=E$24,E$24,IF(E$7&lt;E$24,"",E$7-(E$7-E$24)*($D23/'Milestone Wells'!$C$37))))))</f>
        <v/>
      </c>
      <c r="F23" s="104"/>
      <c r="G23" s="72" t="str">
        <f>IF(G$7="NA","",IF(H$7&lt;G$24,"",IF($A23='Milestone Wells'!$C$37,G$24,IF(G22=G$24,G$24,IF(G$7&lt;G$24,"",G$7-(G$7-G$24)*($D23/'Milestone Wells'!$C$37))))))</f>
        <v/>
      </c>
      <c r="H23" s="104"/>
      <c r="I23" s="72" t="str">
        <f>IF(I$7="NA","",IF(J$7&lt;I$24,"",IF($A23='Milestone Wells'!$C$37,I$24,IF(I22=I$24,I$24,IF(I$7&lt;I$24,"",I$7-(I$7-I$24)*($D23/'Milestone Wells'!$C$37))))))</f>
        <v/>
      </c>
      <c r="J23" s="104"/>
      <c r="K23" s="72" t="str">
        <f>IF(K$7="NA","",IF(L$7&lt;K$24,"",IF($A23='Milestone Wells'!$C$37,K$24,IF(K22=K$24,K$24,IF(K$7&lt;K$24,"",K$7-(K$7-K$24)*($D23/'Milestone Wells'!$C$37))))))</f>
        <v/>
      </c>
      <c r="L23" s="104"/>
      <c r="M23" s="72" t="str">
        <f>IF(M$7="NA","",IF(N$7&lt;M$24,"",IF($A23='Milestone Wells'!$C$37,M$24,IF(M22=M$24,M$24,IF(M$7&lt;M$24,"",M$7-(M$7-M$24)*($D23/'Milestone Wells'!$C$37))))))</f>
        <v/>
      </c>
      <c r="N23" s="104"/>
      <c r="O23" s="72" t="str">
        <f>IF(O$7="NA","",IF(P$7&lt;O$24,"",IF($A23='Milestone Wells'!$C$37,O$24,IF(O22=O$24,O$24,IF(O$7&lt;O$24,"",O$7-(O$7-O$24)*($D23/'Milestone Wells'!$C$37))))))</f>
        <v/>
      </c>
      <c r="P23" s="104"/>
      <c r="Q23" s="72" t="str">
        <f>IF(Q$7="NA","",IF(R$7&lt;Q$24,"",IF($A23='Milestone Wells'!$C$37,Q$24,IF(Q22=Q$24,Q$24,IF(Q$7&lt;Q$24,"",Q$7-(Q$7-Q$24)*($D23/'Milestone Wells'!$C$37))))))</f>
        <v/>
      </c>
      <c r="R23" s="107"/>
    </row>
    <row r="24" spans="1:18" ht="13.5" thickBot="1" x14ac:dyDescent="0.25">
      <c r="A24" s="53" t="s">
        <v>61</v>
      </c>
      <c r="B24" s="54"/>
      <c r="C24" s="77"/>
      <c r="D24" s="55"/>
      <c r="E24" s="33">
        <f>'Milestone Wells'!C30</f>
        <v>1</v>
      </c>
      <c r="F24" s="56"/>
      <c r="G24" s="33">
        <f>'Milestone Wells'!D30</f>
        <v>90</v>
      </c>
      <c r="H24" s="56"/>
      <c r="I24" s="33">
        <f>'Milestone Wells'!H30</f>
        <v>70</v>
      </c>
      <c r="J24" s="56"/>
      <c r="K24" s="33">
        <f>'Milestone Wells'!L30</f>
        <v>20</v>
      </c>
      <c r="L24" s="57"/>
      <c r="M24" s="33">
        <f>'Milestone Wells'!M30</f>
        <v>5000</v>
      </c>
      <c r="N24" s="58"/>
      <c r="O24" s="33">
        <f>'Milestone Wells'!N30</f>
        <v>0</v>
      </c>
      <c r="P24" s="58"/>
      <c r="Q24" s="33">
        <f>'Milestone Wells'!O30</f>
        <v>0</v>
      </c>
      <c r="R24" s="59"/>
    </row>
    <row r="25" spans="1:18" s="60" customFormat="1" x14ac:dyDescent="0.2">
      <c r="O25" s="61"/>
    </row>
    <row r="26" spans="1:18" s="60" customFormat="1" x14ac:dyDescent="0.2">
      <c r="O26" s="61"/>
    </row>
    <row r="27" spans="1:18" s="60" customFormat="1" hidden="1" x14ac:dyDescent="0.2">
      <c r="E27" s="62"/>
      <c r="O27" s="61"/>
    </row>
    <row r="28" spans="1:18" s="60" customFormat="1" hidden="1" x14ac:dyDescent="0.2">
      <c r="E28" s="62"/>
      <c r="F28" s="62"/>
      <c r="O28" s="61"/>
    </row>
    <row r="29" spans="1:18" s="60" customFormat="1" hidden="1" x14ac:dyDescent="0.2">
      <c r="O29" s="61"/>
    </row>
    <row r="30" spans="1:18" s="60" customFormat="1" hidden="1" x14ac:dyDescent="0.2">
      <c r="O30" s="61"/>
    </row>
    <row r="31" spans="1:18" s="60" customFormat="1" hidden="1" x14ac:dyDescent="0.2">
      <c r="O31" s="61"/>
    </row>
    <row r="32" spans="1:18" s="60" customFormat="1" hidden="1" x14ac:dyDescent="0.2">
      <c r="O32" s="61"/>
    </row>
    <row r="33" spans="3:15" s="60" customFormat="1" hidden="1" x14ac:dyDescent="0.2">
      <c r="O33" s="61"/>
    </row>
    <row r="34" spans="3:15" s="60" customFormat="1" x14ac:dyDescent="0.2">
      <c r="C34" s="60">
        <f>'Milestone Wells'!C37</f>
        <v>0</v>
      </c>
      <c r="E34" s="60">
        <v>0</v>
      </c>
      <c r="O34" s="61"/>
    </row>
    <row r="35" spans="3:15" s="60" customFormat="1" x14ac:dyDescent="0.2">
      <c r="C35" s="60">
        <f>C34</f>
        <v>0</v>
      </c>
      <c r="E35" s="63">
        <f>MAX(E7:L23)</f>
        <v>0</v>
      </c>
      <c r="F35" s="63"/>
      <c r="O35" s="61"/>
    </row>
    <row r="36" spans="3:15" s="60" customFormat="1" x14ac:dyDescent="0.2">
      <c r="O36" s="61"/>
    </row>
    <row r="37" spans="3:15" s="60" customFormat="1" x14ac:dyDescent="0.2">
      <c r="O37" s="61"/>
    </row>
    <row r="38" spans="3:15" s="60" customFormat="1" x14ac:dyDescent="0.2">
      <c r="O38" s="61"/>
    </row>
    <row r="39" spans="3:15" s="60" customFormat="1" x14ac:dyDescent="0.2"/>
    <row r="40" spans="3:15" s="60" customFormat="1" x14ac:dyDescent="0.2"/>
    <row r="41" spans="3:15" s="60" customFormat="1" x14ac:dyDescent="0.2"/>
    <row r="42" spans="3:15" s="60" customFormat="1" x14ac:dyDescent="0.2"/>
    <row r="43" spans="3:15" s="60" customFormat="1" x14ac:dyDescent="0.2"/>
    <row r="44" spans="3:15" s="60" customFormat="1" x14ac:dyDescent="0.2"/>
    <row r="45" spans="3:15" s="60" customFormat="1" x14ac:dyDescent="0.2"/>
    <row r="46" spans="3:15" s="60" customFormat="1" x14ac:dyDescent="0.2"/>
    <row r="47" spans="3:15" s="60" customFormat="1" x14ac:dyDescent="0.2"/>
    <row r="48" spans="3:15" s="60" customFormat="1" x14ac:dyDescent="0.2"/>
    <row r="49" s="60" customFormat="1" x14ac:dyDescent="0.2"/>
    <row r="50" s="60" customFormat="1" x14ac:dyDescent="0.2"/>
    <row r="51" s="60" customFormat="1" x14ac:dyDescent="0.2"/>
    <row r="52" s="60" customFormat="1" x14ac:dyDescent="0.2"/>
    <row r="53" s="60" customFormat="1" x14ac:dyDescent="0.2"/>
    <row r="54" s="60" customFormat="1" x14ac:dyDescent="0.2"/>
    <row r="55" s="60" customFormat="1" x14ac:dyDescent="0.2"/>
    <row r="56" s="60" customFormat="1" x14ac:dyDescent="0.2"/>
    <row r="57" s="60" customFormat="1" x14ac:dyDescent="0.2"/>
    <row r="58" s="60" customFormat="1" x14ac:dyDescent="0.2"/>
    <row r="59" s="60" customFormat="1" x14ac:dyDescent="0.2"/>
    <row r="60" s="60" customFormat="1" x14ac:dyDescent="0.2"/>
    <row r="61" s="60" customFormat="1" x14ac:dyDescent="0.2"/>
    <row r="62" s="60" customFormat="1" x14ac:dyDescent="0.2"/>
    <row r="63" s="60" customFormat="1" x14ac:dyDescent="0.2"/>
    <row r="64" s="60" customFormat="1" x14ac:dyDescent="0.2"/>
    <row r="65" s="60" customFormat="1" x14ac:dyDescent="0.2"/>
    <row r="66" s="60" customFormat="1" x14ac:dyDescent="0.2"/>
    <row r="67" s="60" customFormat="1" x14ac:dyDescent="0.2"/>
    <row r="68" s="60" customFormat="1" x14ac:dyDescent="0.2"/>
    <row r="69" s="60" customFormat="1" x14ac:dyDescent="0.2"/>
    <row r="70" s="60" customFormat="1" x14ac:dyDescent="0.2"/>
  </sheetData>
  <sheetProtection sheet="1" formatColumns="0" formatRows="0" insertColumns="0" insertRows="0"/>
  <mergeCells count="26">
    <mergeCell ref="E1:F1"/>
    <mergeCell ref="G1:H1"/>
    <mergeCell ref="J1:L1"/>
    <mergeCell ref="M1:N1"/>
    <mergeCell ref="E2:F2"/>
    <mergeCell ref="G2:H2"/>
    <mergeCell ref="J2:L2"/>
    <mergeCell ref="M2:N2"/>
    <mergeCell ref="A3:P3"/>
    <mergeCell ref="A4:A6"/>
    <mergeCell ref="B4:B6"/>
    <mergeCell ref="C4:C6"/>
    <mergeCell ref="E4:F4"/>
    <mergeCell ref="G4:H4"/>
    <mergeCell ref="I4:J4"/>
    <mergeCell ref="K4:L4"/>
    <mergeCell ref="M4:N4"/>
    <mergeCell ref="O4:P4"/>
    <mergeCell ref="Q4:R4"/>
    <mergeCell ref="E5:F5"/>
    <mergeCell ref="G5:H5"/>
    <mergeCell ref="I5:J5"/>
    <mergeCell ref="K5:L5"/>
    <mergeCell ref="M5:N5"/>
    <mergeCell ref="O5:P5"/>
    <mergeCell ref="Q5:R5"/>
  </mergeCells>
  <conditionalFormatting sqref="F8">
    <cfRule type="cellIs" dxfId="223" priority="112" stopIfTrue="1" operator="greaterThan">
      <formula>$E$8</formula>
    </cfRule>
  </conditionalFormatting>
  <conditionalFormatting sqref="F9">
    <cfRule type="cellIs" dxfId="222" priority="111" stopIfTrue="1" operator="greaterThan">
      <formula>$E$9</formula>
    </cfRule>
  </conditionalFormatting>
  <conditionalFormatting sqref="F10">
    <cfRule type="cellIs" dxfId="221" priority="110" stopIfTrue="1" operator="greaterThan">
      <formula>$E$10</formula>
    </cfRule>
  </conditionalFormatting>
  <conditionalFormatting sqref="F11">
    <cfRule type="cellIs" dxfId="220" priority="109" stopIfTrue="1" operator="greaterThan">
      <formula>$E$11</formula>
    </cfRule>
  </conditionalFormatting>
  <conditionalFormatting sqref="F12">
    <cfRule type="cellIs" dxfId="219" priority="108" stopIfTrue="1" operator="greaterThan">
      <formula>$E$12</formula>
    </cfRule>
  </conditionalFormatting>
  <conditionalFormatting sqref="F13">
    <cfRule type="cellIs" dxfId="218" priority="107" stopIfTrue="1" operator="greaterThan">
      <formula>$E$13</formula>
    </cfRule>
  </conditionalFormatting>
  <conditionalFormatting sqref="F14">
    <cfRule type="cellIs" dxfId="217" priority="106" stopIfTrue="1" operator="greaterThan">
      <formula>$E$14</formula>
    </cfRule>
  </conditionalFormatting>
  <conditionalFormatting sqref="F15">
    <cfRule type="cellIs" dxfId="216" priority="105" stopIfTrue="1" operator="greaterThan">
      <formula>$E$15</formula>
    </cfRule>
  </conditionalFormatting>
  <conditionalFormatting sqref="F16">
    <cfRule type="cellIs" dxfId="215" priority="104" stopIfTrue="1" operator="greaterThan">
      <formula>$E$16</formula>
    </cfRule>
  </conditionalFormatting>
  <conditionalFormatting sqref="F17">
    <cfRule type="cellIs" dxfId="214" priority="103" stopIfTrue="1" operator="greaterThan">
      <formula>$E$17</formula>
    </cfRule>
  </conditionalFormatting>
  <conditionalFormatting sqref="F18">
    <cfRule type="cellIs" dxfId="213" priority="102" stopIfTrue="1" operator="greaterThan">
      <formula>$E$18</formula>
    </cfRule>
  </conditionalFormatting>
  <conditionalFormatting sqref="F19">
    <cfRule type="cellIs" dxfId="212" priority="101" stopIfTrue="1" operator="greaterThan">
      <formula>$E$19</formula>
    </cfRule>
  </conditionalFormatting>
  <conditionalFormatting sqref="F20">
    <cfRule type="cellIs" dxfId="211" priority="100" stopIfTrue="1" operator="greaterThan">
      <formula>$E$20</formula>
    </cfRule>
  </conditionalFormatting>
  <conditionalFormatting sqref="F21">
    <cfRule type="cellIs" dxfId="210" priority="99" stopIfTrue="1" operator="greaterThan">
      <formula>$E$21</formula>
    </cfRule>
  </conditionalFormatting>
  <conditionalFormatting sqref="F22">
    <cfRule type="cellIs" dxfId="209" priority="98" stopIfTrue="1" operator="greaterThan">
      <formula>$E$22</formula>
    </cfRule>
  </conditionalFormatting>
  <conditionalFormatting sqref="F23">
    <cfRule type="cellIs" dxfId="208" priority="97" stopIfTrue="1" operator="greaterThan">
      <formula>$E$23</formula>
    </cfRule>
  </conditionalFormatting>
  <conditionalFormatting sqref="H8">
    <cfRule type="cellIs" dxfId="207" priority="96" stopIfTrue="1" operator="greaterThan">
      <formula>$G$8</formula>
    </cfRule>
  </conditionalFormatting>
  <conditionalFormatting sqref="H9">
    <cfRule type="cellIs" dxfId="206" priority="95" stopIfTrue="1" operator="greaterThan">
      <formula>$G$9</formula>
    </cfRule>
  </conditionalFormatting>
  <conditionalFormatting sqref="H10">
    <cfRule type="cellIs" dxfId="205" priority="94" stopIfTrue="1" operator="greaterThan">
      <formula>$G$10</formula>
    </cfRule>
  </conditionalFormatting>
  <conditionalFormatting sqref="H11">
    <cfRule type="cellIs" dxfId="204" priority="93" stopIfTrue="1" operator="greaterThan">
      <formula>$G$11</formula>
    </cfRule>
  </conditionalFormatting>
  <conditionalFormatting sqref="H12">
    <cfRule type="cellIs" dxfId="203" priority="92" stopIfTrue="1" operator="greaterThan">
      <formula>$G$12</formula>
    </cfRule>
  </conditionalFormatting>
  <conditionalFormatting sqref="H13">
    <cfRule type="cellIs" dxfId="202" priority="91" stopIfTrue="1" operator="greaterThan">
      <formula>$G$13</formula>
    </cfRule>
  </conditionalFormatting>
  <conditionalFormatting sqref="H14">
    <cfRule type="cellIs" dxfId="201" priority="90" stopIfTrue="1" operator="greaterThan">
      <formula>$G$14</formula>
    </cfRule>
  </conditionalFormatting>
  <conditionalFormatting sqref="H15">
    <cfRule type="cellIs" dxfId="200" priority="89" stopIfTrue="1" operator="greaterThan">
      <formula>$G$15</formula>
    </cfRule>
  </conditionalFormatting>
  <conditionalFormatting sqref="H16">
    <cfRule type="cellIs" dxfId="199" priority="88" stopIfTrue="1" operator="greaterThan">
      <formula>$G$16</formula>
    </cfRule>
  </conditionalFormatting>
  <conditionalFormatting sqref="H17">
    <cfRule type="cellIs" dxfId="198" priority="87" stopIfTrue="1" operator="greaterThan">
      <formula>$G$17</formula>
    </cfRule>
  </conditionalFormatting>
  <conditionalFormatting sqref="H18">
    <cfRule type="cellIs" dxfId="197" priority="86" stopIfTrue="1" operator="greaterThan">
      <formula>$G$18</formula>
    </cfRule>
  </conditionalFormatting>
  <conditionalFormatting sqref="H19">
    <cfRule type="cellIs" dxfId="196" priority="85" stopIfTrue="1" operator="greaterThan">
      <formula>$G$19</formula>
    </cfRule>
  </conditionalFormatting>
  <conditionalFormatting sqref="H20">
    <cfRule type="cellIs" dxfId="195" priority="84" stopIfTrue="1" operator="greaterThan">
      <formula>$G$20</formula>
    </cfRule>
  </conditionalFormatting>
  <conditionalFormatting sqref="H21">
    <cfRule type="cellIs" dxfId="194" priority="83" stopIfTrue="1" operator="greaterThan">
      <formula>$G$21</formula>
    </cfRule>
  </conditionalFormatting>
  <conditionalFormatting sqref="H22">
    <cfRule type="cellIs" dxfId="193" priority="82" stopIfTrue="1" operator="greaterThan">
      <formula>$G$22</formula>
    </cfRule>
  </conditionalFormatting>
  <conditionalFormatting sqref="H23">
    <cfRule type="cellIs" dxfId="192" priority="81" stopIfTrue="1" operator="greaterThan">
      <formula>$G$23</formula>
    </cfRule>
  </conditionalFormatting>
  <conditionalFormatting sqref="J8">
    <cfRule type="cellIs" dxfId="191" priority="80" stopIfTrue="1" operator="greaterThan">
      <formula>$I$8</formula>
    </cfRule>
  </conditionalFormatting>
  <conditionalFormatting sqref="J9">
    <cfRule type="cellIs" dxfId="190" priority="79" stopIfTrue="1" operator="greaterThan">
      <formula>$I$9</formula>
    </cfRule>
  </conditionalFormatting>
  <conditionalFormatting sqref="J10">
    <cfRule type="cellIs" dxfId="189" priority="78" stopIfTrue="1" operator="greaterThan">
      <formula>$I$10</formula>
    </cfRule>
  </conditionalFormatting>
  <conditionalFormatting sqref="J11">
    <cfRule type="cellIs" dxfId="188" priority="77" stopIfTrue="1" operator="greaterThan">
      <formula>$I$11</formula>
    </cfRule>
  </conditionalFormatting>
  <conditionalFormatting sqref="J12">
    <cfRule type="cellIs" dxfId="187" priority="76" stopIfTrue="1" operator="greaterThan">
      <formula>$I$12</formula>
    </cfRule>
  </conditionalFormatting>
  <conditionalFormatting sqref="J13">
    <cfRule type="cellIs" dxfId="186" priority="75" stopIfTrue="1" operator="greaterThan">
      <formula>$I$13</formula>
    </cfRule>
  </conditionalFormatting>
  <conditionalFormatting sqref="J14">
    <cfRule type="cellIs" dxfId="185" priority="74" stopIfTrue="1" operator="greaterThan">
      <formula>$I$14</formula>
    </cfRule>
  </conditionalFormatting>
  <conditionalFormatting sqref="J15">
    <cfRule type="cellIs" dxfId="184" priority="73" stopIfTrue="1" operator="greaterThan">
      <formula>$I$15</formula>
    </cfRule>
  </conditionalFormatting>
  <conditionalFormatting sqref="J16">
    <cfRule type="cellIs" dxfId="183" priority="72" stopIfTrue="1" operator="greaterThan">
      <formula>$I$16</formula>
    </cfRule>
  </conditionalFormatting>
  <conditionalFormatting sqref="J17">
    <cfRule type="cellIs" dxfId="182" priority="71" stopIfTrue="1" operator="greaterThan">
      <formula>$I$17</formula>
    </cfRule>
  </conditionalFormatting>
  <conditionalFormatting sqref="J18">
    <cfRule type="cellIs" dxfId="181" priority="70" stopIfTrue="1" operator="greaterThan">
      <formula>$I$18</formula>
    </cfRule>
  </conditionalFormatting>
  <conditionalFormatting sqref="J19">
    <cfRule type="cellIs" dxfId="180" priority="69" stopIfTrue="1" operator="greaterThan">
      <formula>$I$19</formula>
    </cfRule>
  </conditionalFormatting>
  <conditionalFormatting sqref="J20">
    <cfRule type="cellIs" dxfId="179" priority="68" stopIfTrue="1" operator="greaterThan">
      <formula>$I$20</formula>
    </cfRule>
  </conditionalFormatting>
  <conditionalFormatting sqref="J21">
    <cfRule type="cellIs" dxfId="178" priority="67" stopIfTrue="1" operator="greaterThan">
      <formula>$I$21</formula>
    </cfRule>
  </conditionalFormatting>
  <conditionalFormatting sqref="J22">
    <cfRule type="cellIs" dxfId="177" priority="66" stopIfTrue="1" operator="greaterThan">
      <formula>$I$22</formula>
    </cfRule>
  </conditionalFormatting>
  <conditionalFormatting sqref="J23">
    <cfRule type="cellIs" dxfId="176" priority="65" stopIfTrue="1" operator="greaterThan">
      <formula>$I$23</formula>
    </cfRule>
  </conditionalFormatting>
  <conditionalFormatting sqref="L8">
    <cfRule type="cellIs" dxfId="175" priority="64" stopIfTrue="1" operator="greaterThan">
      <formula>$K$8</formula>
    </cfRule>
  </conditionalFormatting>
  <conditionalFormatting sqref="L9">
    <cfRule type="cellIs" dxfId="174" priority="63" stopIfTrue="1" operator="greaterThan">
      <formula>$K$9</formula>
    </cfRule>
  </conditionalFormatting>
  <conditionalFormatting sqref="L10">
    <cfRule type="cellIs" dxfId="173" priority="62" stopIfTrue="1" operator="greaterThan">
      <formula>$K$10</formula>
    </cfRule>
  </conditionalFormatting>
  <conditionalFormatting sqref="L11">
    <cfRule type="cellIs" dxfId="172" priority="61" stopIfTrue="1" operator="greaterThan">
      <formula>$K$11</formula>
    </cfRule>
  </conditionalFormatting>
  <conditionalFormatting sqref="L12">
    <cfRule type="cellIs" dxfId="171" priority="60" stopIfTrue="1" operator="greaterThan">
      <formula>$K$12</formula>
    </cfRule>
  </conditionalFormatting>
  <conditionalFormatting sqref="L13">
    <cfRule type="cellIs" dxfId="170" priority="59" stopIfTrue="1" operator="greaterThan">
      <formula>$K$13</formula>
    </cfRule>
  </conditionalFormatting>
  <conditionalFormatting sqref="L14">
    <cfRule type="cellIs" dxfId="169" priority="58" stopIfTrue="1" operator="greaterThan">
      <formula>$K$14</formula>
    </cfRule>
  </conditionalFormatting>
  <conditionalFormatting sqref="L15">
    <cfRule type="cellIs" dxfId="168" priority="57" stopIfTrue="1" operator="greaterThan">
      <formula>$K$15</formula>
    </cfRule>
  </conditionalFormatting>
  <conditionalFormatting sqref="L16">
    <cfRule type="cellIs" dxfId="167" priority="56" stopIfTrue="1" operator="greaterThan">
      <formula>$K$16</formula>
    </cfRule>
  </conditionalFormatting>
  <conditionalFormatting sqref="L17">
    <cfRule type="cellIs" dxfId="166" priority="55" stopIfTrue="1" operator="greaterThan">
      <formula>$K$17</formula>
    </cfRule>
  </conditionalFormatting>
  <conditionalFormatting sqref="L18">
    <cfRule type="cellIs" dxfId="165" priority="54" stopIfTrue="1" operator="greaterThan">
      <formula>$K$18</formula>
    </cfRule>
  </conditionalFormatting>
  <conditionalFormatting sqref="L19">
    <cfRule type="cellIs" dxfId="164" priority="53" stopIfTrue="1" operator="greaterThan">
      <formula>$K$19</formula>
    </cfRule>
  </conditionalFormatting>
  <conditionalFormatting sqref="L20">
    <cfRule type="cellIs" dxfId="163" priority="52" stopIfTrue="1" operator="greaterThan">
      <formula>$K$20</formula>
    </cfRule>
  </conditionalFormatting>
  <conditionalFormatting sqref="L21">
    <cfRule type="cellIs" dxfId="162" priority="51" stopIfTrue="1" operator="greaterThan">
      <formula>$K$21</formula>
    </cfRule>
  </conditionalFormatting>
  <conditionalFormatting sqref="L22">
    <cfRule type="cellIs" dxfId="161" priority="50" stopIfTrue="1" operator="greaterThan">
      <formula>$K$22</formula>
    </cfRule>
  </conditionalFormatting>
  <conditionalFormatting sqref="L23">
    <cfRule type="cellIs" dxfId="160" priority="49" stopIfTrue="1" operator="greaterThan">
      <formula>$K$23</formula>
    </cfRule>
  </conditionalFormatting>
  <conditionalFormatting sqref="N8">
    <cfRule type="cellIs" dxfId="159" priority="48" stopIfTrue="1" operator="greaterThan">
      <formula>$M$8</formula>
    </cfRule>
  </conditionalFormatting>
  <conditionalFormatting sqref="N9">
    <cfRule type="cellIs" dxfId="158" priority="47" stopIfTrue="1" operator="greaterThan">
      <formula>$M$9</formula>
    </cfRule>
  </conditionalFormatting>
  <conditionalFormatting sqref="N10">
    <cfRule type="cellIs" dxfId="157" priority="46" stopIfTrue="1" operator="greaterThan">
      <formula>$M$10</formula>
    </cfRule>
  </conditionalFormatting>
  <conditionalFormatting sqref="N11">
    <cfRule type="cellIs" dxfId="156" priority="45" stopIfTrue="1" operator="greaterThan">
      <formula>$M$11</formula>
    </cfRule>
  </conditionalFormatting>
  <conditionalFormatting sqref="N12">
    <cfRule type="cellIs" dxfId="155" priority="44" stopIfTrue="1" operator="greaterThan">
      <formula>$M$12</formula>
    </cfRule>
  </conditionalFormatting>
  <conditionalFormatting sqref="N13">
    <cfRule type="cellIs" dxfId="154" priority="43" stopIfTrue="1" operator="greaterThan">
      <formula>$M$13</formula>
    </cfRule>
  </conditionalFormatting>
  <conditionalFormatting sqref="N14">
    <cfRule type="cellIs" dxfId="153" priority="42" stopIfTrue="1" operator="greaterThan">
      <formula>$M$14</formula>
    </cfRule>
  </conditionalFormatting>
  <conditionalFormatting sqref="N15">
    <cfRule type="cellIs" dxfId="152" priority="41" stopIfTrue="1" operator="greaterThan">
      <formula>$M$15</formula>
    </cfRule>
  </conditionalFormatting>
  <conditionalFormatting sqref="N16">
    <cfRule type="cellIs" dxfId="151" priority="40" stopIfTrue="1" operator="greaterThan">
      <formula>$M$16</formula>
    </cfRule>
  </conditionalFormatting>
  <conditionalFormatting sqref="N17">
    <cfRule type="cellIs" dxfId="150" priority="39" stopIfTrue="1" operator="greaterThan">
      <formula>$M$17</formula>
    </cfRule>
  </conditionalFormatting>
  <conditionalFormatting sqref="N18">
    <cfRule type="cellIs" dxfId="149" priority="38" stopIfTrue="1" operator="greaterThan">
      <formula>$M$18</formula>
    </cfRule>
  </conditionalFormatting>
  <conditionalFormatting sqref="N19">
    <cfRule type="cellIs" dxfId="148" priority="37" stopIfTrue="1" operator="greaterThan">
      <formula>$M$19</formula>
    </cfRule>
  </conditionalFormatting>
  <conditionalFormatting sqref="N20">
    <cfRule type="cellIs" dxfId="147" priority="36" stopIfTrue="1" operator="greaterThan">
      <formula>$M$20</formula>
    </cfRule>
  </conditionalFormatting>
  <conditionalFormatting sqref="N21">
    <cfRule type="cellIs" dxfId="146" priority="35" stopIfTrue="1" operator="greaterThan">
      <formula>$M$21</formula>
    </cfRule>
  </conditionalFormatting>
  <conditionalFormatting sqref="N22">
    <cfRule type="cellIs" dxfId="145" priority="34" stopIfTrue="1" operator="greaterThan">
      <formula>$M$22</formula>
    </cfRule>
  </conditionalFormatting>
  <conditionalFormatting sqref="N23">
    <cfRule type="cellIs" dxfId="144" priority="33" stopIfTrue="1" operator="greaterThan">
      <formula>$M$23</formula>
    </cfRule>
  </conditionalFormatting>
  <conditionalFormatting sqref="P8">
    <cfRule type="cellIs" dxfId="143" priority="32" stopIfTrue="1" operator="greaterThan">
      <formula>$O$8</formula>
    </cfRule>
  </conditionalFormatting>
  <conditionalFormatting sqref="P9">
    <cfRule type="cellIs" dxfId="142" priority="31" stopIfTrue="1" operator="greaterThan">
      <formula>$O$9</formula>
    </cfRule>
  </conditionalFormatting>
  <conditionalFormatting sqref="P10">
    <cfRule type="cellIs" dxfId="141" priority="30" stopIfTrue="1" operator="greaterThan">
      <formula>$O$10</formula>
    </cfRule>
  </conditionalFormatting>
  <conditionalFormatting sqref="P11">
    <cfRule type="cellIs" dxfId="140" priority="29" stopIfTrue="1" operator="greaterThan">
      <formula>$O$11</formula>
    </cfRule>
  </conditionalFormatting>
  <conditionalFormatting sqref="P12">
    <cfRule type="cellIs" dxfId="139" priority="28" stopIfTrue="1" operator="greaterThan">
      <formula>$O$12</formula>
    </cfRule>
  </conditionalFormatting>
  <conditionalFormatting sqref="P13">
    <cfRule type="cellIs" dxfId="138" priority="27" stopIfTrue="1" operator="greaterThan">
      <formula>$O$13</formula>
    </cfRule>
  </conditionalFormatting>
  <conditionalFormatting sqref="P14">
    <cfRule type="cellIs" dxfId="137" priority="26" stopIfTrue="1" operator="greaterThan">
      <formula>$O$14</formula>
    </cfRule>
  </conditionalFormatting>
  <conditionalFormatting sqref="P15">
    <cfRule type="cellIs" dxfId="136" priority="25" stopIfTrue="1" operator="greaterThan">
      <formula>$O$15</formula>
    </cfRule>
  </conditionalFormatting>
  <conditionalFormatting sqref="P16">
    <cfRule type="cellIs" dxfId="135" priority="24" stopIfTrue="1" operator="greaterThan">
      <formula>$O$16</formula>
    </cfRule>
  </conditionalFormatting>
  <conditionalFormatting sqref="P17">
    <cfRule type="cellIs" dxfId="134" priority="23" stopIfTrue="1" operator="greaterThan">
      <formula>$O$17</formula>
    </cfRule>
  </conditionalFormatting>
  <conditionalFormatting sqref="P18">
    <cfRule type="cellIs" dxfId="133" priority="22" stopIfTrue="1" operator="greaterThan">
      <formula>$O$18</formula>
    </cfRule>
  </conditionalFormatting>
  <conditionalFormatting sqref="P19">
    <cfRule type="cellIs" dxfId="132" priority="21" stopIfTrue="1" operator="greaterThan">
      <formula>$O$19</formula>
    </cfRule>
  </conditionalFormatting>
  <conditionalFormatting sqref="P20">
    <cfRule type="cellIs" dxfId="131" priority="20" stopIfTrue="1" operator="greaterThan">
      <formula>$O$20</formula>
    </cfRule>
  </conditionalFormatting>
  <conditionalFormatting sqref="P21">
    <cfRule type="cellIs" dxfId="130" priority="19" stopIfTrue="1" operator="greaterThan">
      <formula>$O$21</formula>
    </cfRule>
  </conditionalFormatting>
  <conditionalFormatting sqref="P22">
    <cfRule type="cellIs" dxfId="129" priority="18" stopIfTrue="1" operator="greaterThan">
      <formula>$O$22</formula>
    </cfRule>
  </conditionalFormatting>
  <conditionalFormatting sqref="P23">
    <cfRule type="cellIs" dxfId="128" priority="17" stopIfTrue="1" operator="greaterThan">
      <formula>$O$23</formula>
    </cfRule>
  </conditionalFormatting>
  <conditionalFormatting sqref="R8">
    <cfRule type="cellIs" dxfId="127" priority="16" stopIfTrue="1" operator="greaterThan">
      <formula>$Q$8</formula>
    </cfRule>
  </conditionalFormatting>
  <conditionalFormatting sqref="R9">
    <cfRule type="cellIs" dxfId="126" priority="15" stopIfTrue="1" operator="greaterThan">
      <formula>$Q$9</formula>
    </cfRule>
  </conditionalFormatting>
  <conditionalFormatting sqref="R10">
    <cfRule type="cellIs" dxfId="125" priority="14" stopIfTrue="1" operator="greaterThan">
      <formula>$Q$10</formula>
    </cfRule>
  </conditionalFormatting>
  <conditionalFormatting sqref="R11">
    <cfRule type="cellIs" dxfId="124" priority="13" stopIfTrue="1" operator="greaterThan">
      <formula>$Q$11</formula>
    </cfRule>
  </conditionalFormatting>
  <conditionalFormatting sqref="R12">
    <cfRule type="cellIs" dxfId="123" priority="12" stopIfTrue="1" operator="greaterThan">
      <formula>$Q$12</formula>
    </cfRule>
  </conditionalFormatting>
  <conditionalFormatting sqref="R13">
    <cfRule type="cellIs" dxfId="122" priority="11" stopIfTrue="1" operator="greaterThan">
      <formula>$Q$13</formula>
    </cfRule>
  </conditionalFormatting>
  <conditionalFormatting sqref="R14">
    <cfRule type="cellIs" dxfId="121" priority="10" stopIfTrue="1" operator="greaterThan">
      <formula>$Q$14</formula>
    </cfRule>
  </conditionalFormatting>
  <conditionalFormatting sqref="R15">
    <cfRule type="cellIs" dxfId="120" priority="9" stopIfTrue="1" operator="greaterThan">
      <formula>$Q$15</formula>
    </cfRule>
  </conditionalFormatting>
  <conditionalFormatting sqref="R16">
    <cfRule type="cellIs" dxfId="119" priority="8" stopIfTrue="1" operator="greaterThan">
      <formula>$Q$16</formula>
    </cfRule>
  </conditionalFormatting>
  <conditionalFormatting sqref="R17">
    <cfRule type="cellIs" dxfId="118" priority="7" stopIfTrue="1" operator="greaterThan">
      <formula>$Q$17</formula>
    </cfRule>
  </conditionalFormatting>
  <conditionalFormatting sqref="R18">
    <cfRule type="cellIs" dxfId="117" priority="6" stopIfTrue="1" operator="greaterThan">
      <formula>$Q$18</formula>
    </cfRule>
  </conditionalFormatting>
  <conditionalFormatting sqref="R19">
    <cfRule type="cellIs" dxfId="116" priority="5" stopIfTrue="1" operator="greaterThan">
      <formula>$Q$19</formula>
    </cfRule>
  </conditionalFormatting>
  <conditionalFormatting sqref="R20">
    <cfRule type="cellIs" dxfId="115" priority="4" stopIfTrue="1" operator="greaterThan">
      <formula>$Q$20</formula>
    </cfRule>
  </conditionalFormatting>
  <conditionalFormatting sqref="R21">
    <cfRule type="cellIs" dxfId="114" priority="3" stopIfTrue="1" operator="greaterThan">
      <formula>$Q$21</formula>
    </cfRule>
  </conditionalFormatting>
  <conditionalFormatting sqref="R22">
    <cfRule type="cellIs" dxfId="113" priority="2" stopIfTrue="1" operator="greaterThan">
      <formula>$Q$22</formula>
    </cfRule>
  </conditionalFormatting>
  <conditionalFormatting sqref="R23">
    <cfRule type="cellIs" dxfId="112" priority="1" stopIfTrue="1" operator="greaterThan">
      <formula>$Q$23</formula>
    </cfRule>
  </conditionalFormatting>
  <printOptions horizontalCentered="1"/>
  <pageMargins left="0.75" right="0.75" top="0.5" bottom="0.46" header="0.25" footer="0.25"/>
  <pageSetup scale="75" orientation="landscape" r:id="rId1"/>
  <headerFooter alignWithMargins="0"/>
  <ignoredErrors>
    <ignoredError sqref="Q7 O7 M7 K7 I7 G7" formula="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0"/>
  <sheetViews>
    <sheetView tabSelected="1" zoomScaleNormal="100" zoomScaleSheetLayoutView="100" workbookViewId="0">
      <selection activeCell="B8" sqref="B8:B11"/>
    </sheetView>
  </sheetViews>
  <sheetFormatPr defaultColWidth="8.85546875" defaultRowHeight="12.75" x14ac:dyDescent="0.2"/>
  <cols>
    <col min="1" max="1" width="12.42578125" style="39" customWidth="1"/>
    <col min="2" max="3" width="10" style="39" customWidth="1"/>
    <col min="4" max="4" width="10" style="39" hidden="1" customWidth="1"/>
    <col min="5" max="12" width="9.42578125" style="39" customWidth="1"/>
    <col min="13" max="16384" width="8.85546875" style="39"/>
  </cols>
  <sheetData>
    <row r="1" spans="1:18" ht="21" customHeight="1" thickBot="1" x14ac:dyDescent="0.3">
      <c r="A1" s="35" t="s">
        <v>14</v>
      </c>
      <c r="B1" s="36"/>
      <c r="C1" s="64">
        <f>'Milestone Wells'!B13</f>
        <v>0</v>
      </c>
      <c r="D1" s="37"/>
      <c r="E1" s="181" t="s">
        <v>47</v>
      </c>
      <c r="F1" s="182"/>
      <c r="G1" s="185">
        <f>'Milestone Wells'!B2</f>
        <v>0</v>
      </c>
      <c r="H1" s="186"/>
      <c r="I1" s="38"/>
      <c r="J1" s="181" t="s">
        <v>50</v>
      </c>
      <c r="K1" s="182"/>
      <c r="L1" s="182"/>
      <c r="M1" s="187">
        <f>'Milestone Wells'!H2</f>
        <v>0</v>
      </c>
      <c r="N1" s="188"/>
    </row>
    <row r="2" spans="1:18" ht="18.75" thickBot="1" x14ac:dyDescent="0.3">
      <c r="A2" s="40"/>
      <c r="B2" s="41"/>
      <c r="C2" s="42"/>
      <c r="D2" s="42"/>
      <c r="E2" s="183" t="s">
        <v>48</v>
      </c>
      <c r="F2" s="184"/>
      <c r="G2" s="189">
        <f>'Milestone Wells'!B3</f>
        <v>0</v>
      </c>
      <c r="H2" s="190"/>
      <c r="I2" s="38"/>
      <c r="J2" s="183" t="s">
        <v>51</v>
      </c>
      <c r="K2" s="184"/>
      <c r="L2" s="184"/>
      <c r="M2" s="191">
        <f>'Milestone Wells'!H3</f>
        <v>0</v>
      </c>
      <c r="N2" s="192"/>
    </row>
    <row r="3" spans="1:18" ht="18" customHeight="1" thickBot="1" x14ac:dyDescent="0.3">
      <c r="A3" s="202" t="s">
        <v>20</v>
      </c>
      <c r="B3" s="203"/>
      <c r="C3" s="203"/>
      <c r="D3" s="204"/>
      <c r="E3" s="203"/>
      <c r="F3" s="203"/>
      <c r="G3" s="203"/>
      <c r="H3" s="203"/>
      <c r="I3" s="203"/>
      <c r="J3" s="203"/>
      <c r="K3" s="203"/>
      <c r="L3" s="203"/>
      <c r="M3" s="203"/>
      <c r="N3" s="203"/>
      <c r="O3" s="203"/>
      <c r="P3" s="203"/>
      <c r="Q3" s="43"/>
      <c r="R3" s="44"/>
    </row>
    <row r="4" spans="1:18" ht="15.75" x14ac:dyDescent="0.25">
      <c r="A4" s="208" t="s">
        <v>16</v>
      </c>
      <c r="B4" s="193" t="s">
        <v>17</v>
      </c>
      <c r="C4" s="196" t="s">
        <v>25</v>
      </c>
      <c r="D4" s="45"/>
      <c r="E4" s="207" t="s">
        <v>21</v>
      </c>
      <c r="F4" s="199"/>
      <c r="G4" s="199" t="s">
        <v>23</v>
      </c>
      <c r="H4" s="199"/>
      <c r="I4" s="199" t="s">
        <v>22</v>
      </c>
      <c r="J4" s="199"/>
      <c r="K4" s="199" t="s">
        <v>24</v>
      </c>
      <c r="L4" s="199"/>
      <c r="M4" s="199" t="s">
        <v>26</v>
      </c>
      <c r="N4" s="199"/>
      <c r="O4" s="199" t="s">
        <v>27</v>
      </c>
      <c r="P4" s="199"/>
      <c r="Q4" s="199" t="s">
        <v>29</v>
      </c>
      <c r="R4" s="205"/>
    </row>
    <row r="5" spans="1:18" ht="22.5" customHeight="1" x14ac:dyDescent="0.2">
      <c r="A5" s="209"/>
      <c r="B5" s="194"/>
      <c r="C5" s="197"/>
      <c r="D5" s="45"/>
      <c r="E5" s="201" t="s">
        <v>7</v>
      </c>
      <c r="F5" s="200"/>
      <c r="G5" s="200" t="s">
        <v>52</v>
      </c>
      <c r="H5" s="200"/>
      <c r="I5" s="200" t="s">
        <v>28</v>
      </c>
      <c r="J5" s="200"/>
      <c r="K5" s="200" t="s">
        <v>12</v>
      </c>
      <c r="L5" s="200"/>
      <c r="M5" s="200" t="s">
        <v>4</v>
      </c>
      <c r="N5" s="200"/>
      <c r="O5" s="200" t="s">
        <v>30</v>
      </c>
      <c r="P5" s="200"/>
      <c r="Q5" s="200" t="s">
        <v>31</v>
      </c>
      <c r="R5" s="206"/>
    </row>
    <row r="6" spans="1:18" ht="24" customHeight="1" thickBot="1" x14ac:dyDescent="0.25">
      <c r="A6" s="210"/>
      <c r="B6" s="195"/>
      <c r="C6" s="198"/>
      <c r="D6" s="46"/>
      <c r="E6" s="47" t="s">
        <v>19</v>
      </c>
      <c r="F6" s="48" t="s">
        <v>18</v>
      </c>
      <c r="G6" s="48" t="s">
        <v>19</v>
      </c>
      <c r="H6" s="48" t="s">
        <v>18</v>
      </c>
      <c r="I6" s="48" t="s">
        <v>19</v>
      </c>
      <c r="J6" s="48" t="s">
        <v>18</v>
      </c>
      <c r="K6" s="48" t="s">
        <v>19</v>
      </c>
      <c r="L6" s="49" t="s">
        <v>18</v>
      </c>
      <c r="M6" s="48" t="s">
        <v>19</v>
      </c>
      <c r="N6" s="49" t="s">
        <v>18</v>
      </c>
      <c r="O6" s="48" t="s">
        <v>19</v>
      </c>
      <c r="P6" s="49" t="s">
        <v>18</v>
      </c>
      <c r="Q6" s="48" t="s">
        <v>19</v>
      </c>
      <c r="R6" s="50" t="s">
        <v>18</v>
      </c>
    </row>
    <row r="7" spans="1:18" x14ac:dyDescent="0.2">
      <c r="A7" s="65">
        <v>0</v>
      </c>
      <c r="B7" s="68">
        <f>'Milestone Wells'!H2</f>
        <v>0</v>
      </c>
      <c r="C7" s="69">
        <v>0</v>
      </c>
      <c r="D7" s="70">
        <f>IF(C7="",A7,C7)</f>
        <v>0</v>
      </c>
      <c r="E7" s="34" t="str">
        <f>IF('Milestone Wells'!C13="","NA",'Milestone Wells'!C13)</f>
        <v>NA</v>
      </c>
      <c r="F7" s="102" t="str">
        <f>E7</f>
        <v>NA</v>
      </c>
      <c r="G7" s="32">
        <f>IF('Milestone Wells'!G13="","NA",'Milestone Wells'!G13)</f>
        <v>0</v>
      </c>
      <c r="H7" s="102">
        <f>G7</f>
        <v>0</v>
      </c>
      <c r="I7" s="32">
        <f>IF('Milestone Wells'!K13="","NA",'Milestone Wells'!K13)</f>
        <v>0</v>
      </c>
      <c r="J7" s="102">
        <f>I7</f>
        <v>0</v>
      </c>
      <c r="K7" s="32" t="str">
        <f>IF('Milestone Wells'!L13="","NA",'Milestone Wells'!L13)</f>
        <v>NA</v>
      </c>
      <c r="L7" s="102" t="str">
        <f>K7</f>
        <v>NA</v>
      </c>
      <c r="M7" s="71" t="str">
        <f>IF('Milestone Wells'!M13="","NA",'Milestone Wells'!M13)</f>
        <v>NA</v>
      </c>
      <c r="N7" s="102" t="str">
        <f>M7</f>
        <v>NA</v>
      </c>
      <c r="O7" s="71" t="str">
        <f>IF('Milestone Wells'!N13="","NA",'Milestone Wells'!N13)</f>
        <v>NA</v>
      </c>
      <c r="P7" s="102" t="str">
        <f>O7</f>
        <v>NA</v>
      </c>
      <c r="Q7" s="71" t="str">
        <f>IF('Milestone Wells'!O13="","NA",'Milestone Wells'!O13)</f>
        <v>NA</v>
      </c>
      <c r="R7" s="105" t="str">
        <f>Q7</f>
        <v>NA</v>
      </c>
    </row>
    <row r="8" spans="1:18" x14ac:dyDescent="0.2">
      <c r="A8" s="66">
        <v>0.25</v>
      </c>
      <c r="B8" s="92"/>
      <c r="C8" s="75" t="str">
        <f>IF(B8="","",(B8-$M$2)/365)</f>
        <v/>
      </c>
      <c r="D8" s="51">
        <f t="shared" ref="D8:D23" si="0">IF(C8="",A8,C8)</f>
        <v>0.25</v>
      </c>
      <c r="E8" s="73" t="str">
        <f>IF(E$7="NA","",IF(F$7&lt;E$24,"",IF($A8='Milestone Wells'!$C$37,E$24,IF(E7=E$24,E$24,IF(E$7&lt;E$24,"",E$7-(E$7-E$24)*($D8/'Milestone Wells'!$C$37))))))</f>
        <v/>
      </c>
      <c r="F8" s="103"/>
      <c r="G8" s="1" t="str">
        <f>IF(G$7="NA","",IF(H$7&lt;G$24,"",IF($A8='Milestone Wells'!$C$37,G$24,IF(G7=G$24,G$24,IF(G$7&lt;G$24,"",G$7-(G$7-G$24)*($D8/'Milestone Wells'!$C$37))))))</f>
        <v/>
      </c>
      <c r="H8" s="103"/>
      <c r="I8" s="1" t="str">
        <f>IF(I$7="NA","",IF(J$7&lt;I$24,"",IF($A8='Milestone Wells'!$C$37,I$24,IF(I7=I$24,I$24,IF(I$7&lt;I$24,"",I$7-(I$7-I$24)*($D8/'Milestone Wells'!$C$37))))))</f>
        <v/>
      </c>
      <c r="J8" s="103"/>
      <c r="K8" s="1" t="str">
        <f>IF(K$7="NA","",IF(L$7&lt;K$24,"",IF($A8='Milestone Wells'!$C$37,K$24,IF(K7=K$24,K$24,IF(K$7&lt;K$24,"",K$7-(K$7-K$24)*($D8/'Milestone Wells'!$C$37))))))</f>
        <v/>
      </c>
      <c r="L8" s="103"/>
      <c r="M8" s="1" t="str">
        <f>IF(M$7="NA","",IF(N$7&lt;M$24,"",IF($A8='Milestone Wells'!$C$37,M$24,IF(M7=M$24,M$24,IF(M$7&lt;M$24,"",M$7-(M$7-M$24)*($D8/'Milestone Wells'!$C$37))))))</f>
        <v/>
      </c>
      <c r="N8" s="103"/>
      <c r="O8" s="1" t="str">
        <f>IF(O$7="NA","",IF(P$7&lt;O$24,"",IF($A8='Milestone Wells'!$C$37,O$24,IF(O7=O$24,O$24,IF(O$7&lt;O$24,"",O$7-(O$7-O$24)*($D8/'Milestone Wells'!$C$37))))))</f>
        <v/>
      </c>
      <c r="P8" s="103"/>
      <c r="Q8" s="1" t="str">
        <f>IF(Q$7="NA","",IF(R$7&lt;Q$24,"",IF($A8='Milestone Wells'!$C$37,Q$24,IF(Q7=Q$24,Q$24,IF(Q$7&lt;Q$24,"",Q$7-(Q$7-Q$24)*($D8/'Milestone Wells'!$C$37))))))</f>
        <v/>
      </c>
      <c r="R8" s="106"/>
    </row>
    <row r="9" spans="1:18" x14ac:dyDescent="0.2">
      <c r="A9" s="66">
        <v>0.5</v>
      </c>
      <c r="B9" s="92"/>
      <c r="C9" s="75" t="str">
        <f t="shared" ref="C9:C23" si="1">IF(B9="","",(B9-$M$2)/365)</f>
        <v/>
      </c>
      <c r="D9" s="51">
        <f t="shared" si="0"/>
        <v>0.5</v>
      </c>
      <c r="E9" s="73" t="str">
        <f>IF(E$7="NA","",IF(F$7&lt;E$24,"",IF($A9='Milestone Wells'!$C$37,E$24,IF(E8=E$24,E$24,IF(E$7&lt;E$24,"",E$7-(E$7-E$24)*($D9/'Milestone Wells'!$C$37))))))</f>
        <v/>
      </c>
      <c r="F9" s="103"/>
      <c r="G9" s="1" t="str">
        <f>IF(G$7="NA","",IF(H$7&lt;G$24,"",IF($A9='Milestone Wells'!$C$37,G$24,IF(G8=G$24,G$24,IF(G$7&lt;G$24,"",G$7-(G$7-G$24)*($D9/'Milestone Wells'!$C$37))))))</f>
        <v/>
      </c>
      <c r="H9" s="103"/>
      <c r="I9" s="1" t="str">
        <f>IF(I$7="NA","",IF(J$7&lt;I$24,"",IF($A9='Milestone Wells'!$C$37,I$24,IF(I8=I$24,I$24,IF(I$7&lt;I$24,"",I$7-(I$7-I$24)*($D9/'Milestone Wells'!$C$37))))))</f>
        <v/>
      </c>
      <c r="J9" s="103"/>
      <c r="K9" s="1" t="str">
        <f>IF(K$7="NA","",IF(L$7&lt;K$24,"",IF($A9='Milestone Wells'!$C$37,K$24,IF(K8=K$24,K$24,IF(K$7&lt;K$24,"",K$7-(K$7-K$24)*($D9/'Milestone Wells'!$C$37))))))</f>
        <v/>
      </c>
      <c r="L9" s="103"/>
      <c r="M9" s="1" t="str">
        <f>IF(M$7="NA","",IF(N$7&lt;M$24,"",IF($A9='Milestone Wells'!$C$37,M$24,IF(M8=M$24,M$24,IF(M$7&lt;M$24,"",M$7-(M$7-M$24)*($D9/'Milestone Wells'!$C$37))))))</f>
        <v/>
      </c>
      <c r="N9" s="103"/>
      <c r="O9" s="1" t="str">
        <f>IF(O$7="NA","",IF(P$7&lt;O$24,"",IF($A9='Milestone Wells'!$C$37,O$24,IF(O8=O$24,O$24,IF(O$7&lt;O$24,"",O$7-(O$7-O$24)*($D9/'Milestone Wells'!$C$37))))))</f>
        <v/>
      </c>
      <c r="P9" s="103"/>
      <c r="Q9" s="1" t="str">
        <f>IF(Q$7="NA","",IF(R$7&lt;Q$24,"",IF($A9='Milestone Wells'!$C$37,Q$24,IF(Q8=Q$24,Q$24,IF(Q$7&lt;Q$24,"",Q$7-(Q$7-Q$24)*($D9/'Milestone Wells'!$C$37))))))</f>
        <v/>
      </c>
      <c r="R9" s="106"/>
    </row>
    <row r="10" spans="1:18" x14ac:dyDescent="0.2">
      <c r="A10" s="66">
        <v>0.75</v>
      </c>
      <c r="B10" s="92"/>
      <c r="C10" s="75" t="str">
        <f t="shared" si="1"/>
        <v/>
      </c>
      <c r="D10" s="51">
        <f t="shared" si="0"/>
        <v>0.75</v>
      </c>
      <c r="E10" s="73" t="str">
        <f>IF(E$7="NA","",IF(F$7&lt;E$24,"",IF($A10='Milestone Wells'!$C$37,E$24,IF(E9=E$24,E$24,IF(E$7&lt;E$24,"",E$7-(E$7-E$24)*($D10/'Milestone Wells'!$C$37))))))</f>
        <v/>
      </c>
      <c r="F10" s="103"/>
      <c r="G10" s="1" t="str">
        <f>IF(G$7="NA","",IF(H$7&lt;G$24,"",IF($A10='Milestone Wells'!$C$37,G$24,IF(G9=G$24,G$24,IF(G$7&lt;G$24,"",G$7-(G$7-G$24)*($D10/'Milestone Wells'!$C$37))))))</f>
        <v/>
      </c>
      <c r="H10" s="103"/>
      <c r="I10" s="1" t="str">
        <f>IF(I$7="NA","",IF(J$7&lt;I$24,"",IF($A10='Milestone Wells'!$C$37,I$24,IF(I9=I$24,I$24,IF(I$7&lt;I$24,"",I$7-(I$7-I$24)*($D10/'Milestone Wells'!$C$37))))))</f>
        <v/>
      </c>
      <c r="J10" s="103"/>
      <c r="K10" s="1" t="str">
        <f>IF(K$7="NA","",IF(L$7&lt;K$24,"",IF($A10='Milestone Wells'!$C$37,K$24,IF(K9=K$24,K$24,IF(K$7&lt;K$24,"",K$7-(K$7-K$24)*($D10/'Milestone Wells'!$C$37))))))</f>
        <v/>
      </c>
      <c r="L10" s="103"/>
      <c r="M10" s="1" t="str">
        <f>IF(M$7="NA","",IF(N$7&lt;M$24,"",IF($A10='Milestone Wells'!$C$37,M$24,IF(M9=M$24,M$24,IF(M$7&lt;M$24,"",M$7-(M$7-M$24)*($D10/'Milestone Wells'!$C$37))))))</f>
        <v/>
      </c>
      <c r="N10" s="103"/>
      <c r="O10" s="1" t="str">
        <f>IF(O$7="NA","",IF(P$7&lt;O$24,"",IF($A10='Milestone Wells'!$C$37,O$24,IF(O9=O$24,O$24,IF(O$7&lt;O$24,"",O$7-(O$7-O$24)*($D10/'Milestone Wells'!$C$37))))))</f>
        <v/>
      </c>
      <c r="P10" s="103"/>
      <c r="Q10" s="1" t="str">
        <f>IF(Q$7="NA","",IF(R$7&lt;Q$24,"",IF($A10='Milestone Wells'!$C$37,Q$24,IF(Q9=Q$24,Q$24,IF(Q$7&lt;Q$24,"",Q$7-(Q$7-Q$24)*($D10/'Milestone Wells'!$C$37))))))</f>
        <v/>
      </c>
      <c r="R10" s="106"/>
    </row>
    <row r="11" spans="1:18" x14ac:dyDescent="0.2">
      <c r="A11" s="66">
        <v>1</v>
      </c>
      <c r="B11" s="92"/>
      <c r="C11" s="75" t="str">
        <f t="shared" si="1"/>
        <v/>
      </c>
      <c r="D11" s="51">
        <f t="shared" si="0"/>
        <v>1</v>
      </c>
      <c r="E11" s="73" t="str">
        <f>IF(E$7="NA","",IF(F$7&lt;E$24,"",IF($A11='Milestone Wells'!$C$37,E$24,IF(E10=E$24,E$24,IF(E$7&lt;E$24,"",E$7-(E$7-E$24)*($D11/'Milestone Wells'!$C$37))))))</f>
        <v/>
      </c>
      <c r="F11" s="103"/>
      <c r="G11" s="1" t="str">
        <f>IF(G$7="NA","",IF(H$7&lt;G$24,"",IF($A11='Milestone Wells'!$C$37,G$24,IF(G10=G$24,G$24,IF(G$7&lt;G$24,"",G$7-(G$7-G$24)*($D11/'Milestone Wells'!$C$37))))))</f>
        <v/>
      </c>
      <c r="H11" s="103"/>
      <c r="I11" s="1" t="str">
        <f>IF(I$7="NA","",IF(J$7&lt;I$24,"",IF($A11='Milestone Wells'!$C$37,I$24,IF(I10=I$24,I$24,IF(I$7&lt;I$24,"",I$7-(I$7-I$24)*($D11/'Milestone Wells'!$C$37))))))</f>
        <v/>
      </c>
      <c r="J11" s="103"/>
      <c r="K11" s="1" t="str">
        <f>IF(K$7="NA","",IF(L$7&lt;K$24,"",IF($A11='Milestone Wells'!$C$37,K$24,IF(K10=K$24,K$24,IF(K$7&lt;K$24,"",K$7-(K$7-K$24)*($D11/'Milestone Wells'!$C$37))))))</f>
        <v/>
      </c>
      <c r="L11" s="103"/>
      <c r="M11" s="1" t="str">
        <f>IF(M$7="NA","",IF(N$7&lt;M$24,"",IF($A11='Milestone Wells'!$C$37,M$24,IF(M10=M$24,M$24,IF(M$7&lt;M$24,"",M$7-(M$7-M$24)*($D11/'Milestone Wells'!$C$37))))))</f>
        <v/>
      </c>
      <c r="N11" s="103"/>
      <c r="O11" s="1" t="str">
        <f>IF(O$7="NA","",IF(P$7&lt;O$24,"",IF($A11='Milestone Wells'!$C$37,O$24,IF(O10=O$24,O$24,IF(O$7&lt;O$24,"",O$7-(O$7-O$24)*($D11/'Milestone Wells'!$C$37))))))</f>
        <v/>
      </c>
      <c r="P11" s="103"/>
      <c r="Q11" s="1" t="str">
        <f>IF(Q$7="NA","",IF(R$7&lt;Q$24,"",IF($A11='Milestone Wells'!$C$37,Q$24,IF(Q10=Q$24,Q$24,IF(Q$7&lt;Q$24,"",Q$7-(Q$7-Q$24)*($D11/'Milestone Wells'!$C$37))))))</f>
        <v/>
      </c>
      <c r="R11" s="106"/>
    </row>
    <row r="12" spans="1:18" x14ac:dyDescent="0.2">
      <c r="A12" s="66">
        <v>1.25</v>
      </c>
      <c r="B12" s="92"/>
      <c r="C12" s="75" t="str">
        <f t="shared" si="1"/>
        <v/>
      </c>
      <c r="D12" s="51">
        <f t="shared" si="0"/>
        <v>1.25</v>
      </c>
      <c r="E12" s="73" t="str">
        <f>IF(E$7="NA","",IF(F$7&lt;E$24,"",IF($A12='Milestone Wells'!$C$37,E$24,IF(E11=E$24,E$24,IF(E$7&lt;E$24,"",E$7-(E$7-E$24)*($D12/'Milestone Wells'!$C$37))))))</f>
        <v/>
      </c>
      <c r="F12" s="103"/>
      <c r="G12" s="1" t="str">
        <f>IF(G$7="NA","",IF(H$7&lt;G$24,"",IF($A12='Milestone Wells'!$C$37,G$24,IF(G11=G$24,G$24,IF(G$7&lt;G$24,"",G$7-(G$7-G$24)*($D12/'Milestone Wells'!$C$37))))))</f>
        <v/>
      </c>
      <c r="H12" s="103"/>
      <c r="I12" s="1" t="str">
        <f>IF(I$7="NA","",IF(J$7&lt;I$24,"",IF($A12='Milestone Wells'!$C$37,I$24,IF(I11=I$24,I$24,IF(I$7&lt;I$24,"",I$7-(I$7-I$24)*($D12/'Milestone Wells'!$C$37))))))</f>
        <v/>
      </c>
      <c r="J12" s="103"/>
      <c r="K12" s="1" t="str">
        <f>IF(K$7="NA","",IF(L$7&lt;K$24,"",IF($A12='Milestone Wells'!$C$37,K$24,IF(K11=K$24,K$24,IF(K$7&lt;K$24,"",K$7-(K$7-K$24)*($D12/'Milestone Wells'!$C$37))))))</f>
        <v/>
      </c>
      <c r="L12" s="103"/>
      <c r="M12" s="1" t="str">
        <f>IF(M$7="NA","",IF(N$7&lt;M$24,"",IF($A12='Milestone Wells'!$C$37,M$24,IF(M11=M$24,M$24,IF(M$7&lt;M$24,"",M$7-(M$7-M$24)*($D12/'Milestone Wells'!$C$37))))))</f>
        <v/>
      </c>
      <c r="N12" s="103"/>
      <c r="O12" s="1" t="str">
        <f>IF(O$7="NA","",IF(P$7&lt;O$24,"",IF($A12='Milestone Wells'!$C$37,O$24,IF(O11=O$24,O$24,IF(O$7&lt;O$24,"",O$7-(O$7-O$24)*($D12/'Milestone Wells'!$C$37))))))</f>
        <v/>
      </c>
      <c r="P12" s="103"/>
      <c r="Q12" s="1" t="str">
        <f>IF(Q$7="NA","",IF(R$7&lt;Q$24,"",IF($A12='Milestone Wells'!$C$37,Q$24,IF(Q11=Q$24,Q$24,IF(Q$7&lt;Q$24,"",Q$7-(Q$7-Q$24)*($D12/'Milestone Wells'!$C$37))))))</f>
        <v/>
      </c>
      <c r="R12" s="106"/>
    </row>
    <row r="13" spans="1:18" x14ac:dyDescent="0.2">
      <c r="A13" s="66">
        <v>1.5</v>
      </c>
      <c r="B13" s="92"/>
      <c r="C13" s="75" t="str">
        <f t="shared" si="1"/>
        <v/>
      </c>
      <c r="D13" s="51">
        <f t="shared" si="0"/>
        <v>1.5</v>
      </c>
      <c r="E13" s="73" t="str">
        <f>IF(E$7="NA","",IF(F$7&lt;E$24,"",IF($A13='Milestone Wells'!$C$37,E$24,IF(E12=E$24,E$24,IF(E$7&lt;E$24,"",E$7-(E$7-E$24)*($D13/'Milestone Wells'!$C$37))))))</f>
        <v/>
      </c>
      <c r="F13" s="103"/>
      <c r="G13" s="1" t="str">
        <f>IF(G$7="NA","",IF(H$7&lt;G$24,"",IF($A13='Milestone Wells'!$C$37,G$24,IF(G12=G$24,G$24,IF(G$7&lt;G$24,"",G$7-(G$7-G$24)*($D13/'Milestone Wells'!$C$37))))))</f>
        <v/>
      </c>
      <c r="H13" s="103"/>
      <c r="I13" s="1" t="str">
        <f>IF(I$7="NA","",IF(J$7&lt;I$24,"",IF($A13='Milestone Wells'!$C$37,I$24,IF(I12=I$24,I$24,IF(I$7&lt;I$24,"",I$7-(I$7-I$24)*($D13/'Milestone Wells'!$C$37))))))</f>
        <v/>
      </c>
      <c r="J13" s="103"/>
      <c r="K13" s="1" t="str">
        <f>IF(K$7="NA","",IF(L$7&lt;K$24,"",IF($A13='Milestone Wells'!$C$37,K$24,IF(K12=K$24,K$24,IF(K$7&lt;K$24,"",K$7-(K$7-K$24)*($D13/'Milestone Wells'!$C$37))))))</f>
        <v/>
      </c>
      <c r="L13" s="103"/>
      <c r="M13" s="1" t="str">
        <f>IF(M$7="NA","",IF(N$7&lt;M$24,"",IF($A13='Milestone Wells'!$C$37,M$24,IF(M12=M$24,M$24,IF(M$7&lt;M$24,"",M$7-(M$7-M$24)*($D13/'Milestone Wells'!$C$37))))))</f>
        <v/>
      </c>
      <c r="N13" s="103"/>
      <c r="O13" s="1" t="str">
        <f>IF(O$7="NA","",IF(P$7&lt;O$24,"",IF($A13='Milestone Wells'!$C$37,O$24,IF(O12=O$24,O$24,IF(O$7&lt;O$24,"",O$7-(O$7-O$24)*($D13/'Milestone Wells'!$C$37))))))</f>
        <v/>
      </c>
      <c r="P13" s="103"/>
      <c r="Q13" s="1" t="str">
        <f>IF(Q$7="NA","",IF(R$7&lt;Q$24,"",IF($A13='Milestone Wells'!$C$37,Q$24,IF(Q12=Q$24,Q$24,IF(Q$7&lt;Q$24,"",Q$7-(Q$7-Q$24)*($D13/'Milestone Wells'!$C$37))))))</f>
        <v/>
      </c>
      <c r="R13" s="106"/>
    </row>
    <row r="14" spans="1:18" x14ac:dyDescent="0.2">
      <c r="A14" s="66">
        <v>1.75</v>
      </c>
      <c r="B14" s="92"/>
      <c r="C14" s="75" t="str">
        <f t="shared" si="1"/>
        <v/>
      </c>
      <c r="D14" s="51">
        <f t="shared" si="0"/>
        <v>1.75</v>
      </c>
      <c r="E14" s="73" t="str">
        <f>IF(E$7="NA","",IF(F$7&lt;E$24,"",IF($A14='Milestone Wells'!$C$37,E$24,IF(E13=E$24,E$24,IF(E$7&lt;E$24,"",E$7-(E$7-E$24)*($D14/'Milestone Wells'!$C$37))))))</f>
        <v/>
      </c>
      <c r="F14" s="103"/>
      <c r="G14" s="1" t="str">
        <f>IF(G$7="NA","",IF(H$7&lt;G$24,"",IF($A14='Milestone Wells'!$C$37,G$24,IF(G13=G$24,G$24,IF(G$7&lt;G$24,"",G$7-(G$7-G$24)*($D14/'Milestone Wells'!$C$37))))))</f>
        <v/>
      </c>
      <c r="H14" s="103"/>
      <c r="I14" s="1" t="str">
        <f>IF(I$7="NA","",IF(J$7&lt;I$24,"",IF($A14='Milestone Wells'!$C$37,I$24,IF(I13=I$24,I$24,IF(I$7&lt;I$24,"",I$7-(I$7-I$24)*($D14/'Milestone Wells'!$C$37))))))</f>
        <v/>
      </c>
      <c r="J14" s="103"/>
      <c r="K14" s="1" t="str">
        <f>IF(K$7="NA","",IF(L$7&lt;K$24,"",IF($A14='Milestone Wells'!$C$37,K$24,IF(K13=K$24,K$24,IF(K$7&lt;K$24,"",K$7-(K$7-K$24)*($D14/'Milestone Wells'!$C$37))))))</f>
        <v/>
      </c>
      <c r="L14" s="103"/>
      <c r="M14" s="1" t="str">
        <f>IF(M$7="NA","",IF(N$7&lt;M$24,"",IF($A14='Milestone Wells'!$C$37,M$24,IF(M13=M$24,M$24,IF(M$7&lt;M$24,"",M$7-(M$7-M$24)*($D14/'Milestone Wells'!$C$37))))))</f>
        <v/>
      </c>
      <c r="N14" s="103"/>
      <c r="O14" s="1" t="str">
        <f>IF(O$7="NA","",IF(P$7&lt;O$24,"",IF($A14='Milestone Wells'!$C$37,O$24,IF(O13=O$24,O$24,IF(O$7&lt;O$24,"",O$7-(O$7-O$24)*($D14/'Milestone Wells'!$C$37))))))</f>
        <v/>
      </c>
      <c r="P14" s="103"/>
      <c r="Q14" s="1" t="str">
        <f>IF(Q$7="NA","",IF(R$7&lt;Q$24,"",IF($A14='Milestone Wells'!$C$37,Q$24,IF(Q13=Q$24,Q$24,IF(Q$7&lt;Q$24,"",Q$7-(Q$7-Q$24)*($D14/'Milestone Wells'!$C$37))))))</f>
        <v/>
      </c>
      <c r="R14" s="106"/>
    </row>
    <row r="15" spans="1:18" x14ac:dyDescent="0.2">
      <c r="A15" s="66">
        <v>2</v>
      </c>
      <c r="B15" s="92"/>
      <c r="C15" s="75" t="str">
        <f t="shared" si="1"/>
        <v/>
      </c>
      <c r="D15" s="51">
        <f t="shared" si="0"/>
        <v>2</v>
      </c>
      <c r="E15" s="73" t="str">
        <f>IF(E$7="NA","",IF(F$7&lt;E$24,"",IF($A15='Milestone Wells'!$C$37,E$24,IF(E14=E$24,E$24,IF(E$7&lt;E$24,"",E$7-(E$7-E$24)*($D15/'Milestone Wells'!$C$37))))))</f>
        <v/>
      </c>
      <c r="F15" s="103"/>
      <c r="G15" s="1" t="str">
        <f>IF(G$7="NA","",IF(H$7&lt;G$24,"",IF($A15='Milestone Wells'!$C$37,G$24,IF(G14=G$24,G$24,IF(G$7&lt;G$24,"",G$7-(G$7-G$24)*($D15/'Milestone Wells'!$C$37))))))</f>
        <v/>
      </c>
      <c r="H15" s="103"/>
      <c r="I15" s="1" t="str">
        <f>IF(I$7="NA","",IF(J$7&lt;I$24,"",IF($A15='Milestone Wells'!$C$37,I$24,IF(I14=I$24,I$24,IF(I$7&lt;I$24,"",I$7-(I$7-I$24)*($D15/'Milestone Wells'!$C$37))))))</f>
        <v/>
      </c>
      <c r="J15" s="103"/>
      <c r="K15" s="1" t="str">
        <f>IF(K$7="NA","",IF(L$7&lt;K$24,"",IF($A15='Milestone Wells'!$C$37,K$24,IF(K14=K$24,K$24,IF(K$7&lt;K$24,"",K$7-(K$7-K$24)*($D15/'Milestone Wells'!$C$37))))))</f>
        <v/>
      </c>
      <c r="L15" s="103"/>
      <c r="M15" s="1" t="str">
        <f>IF(M$7="NA","",IF(N$7&lt;M$24,"",IF($A15='Milestone Wells'!$C$37,M$24,IF(M14=M$24,M$24,IF(M$7&lt;M$24,"",M$7-(M$7-M$24)*($D15/'Milestone Wells'!$C$37))))))</f>
        <v/>
      </c>
      <c r="N15" s="103"/>
      <c r="O15" s="1" t="str">
        <f>IF(O$7="NA","",IF(P$7&lt;O$24,"",IF($A15='Milestone Wells'!$C$37,O$24,IF(O14=O$24,O$24,IF(O$7&lt;O$24,"",O$7-(O$7-O$24)*($D15/'Milestone Wells'!$C$37))))))</f>
        <v/>
      </c>
      <c r="P15" s="103"/>
      <c r="Q15" s="1" t="str">
        <f>IF(Q$7="NA","",IF(R$7&lt;Q$24,"",IF($A15='Milestone Wells'!$C$37,Q$24,IF(Q14=Q$24,Q$24,IF(Q$7&lt;Q$24,"",Q$7-(Q$7-Q$24)*($D15/'Milestone Wells'!$C$37))))))</f>
        <v/>
      </c>
      <c r="R15" s="106"/>
    </row>
    <row r="16" spans="1:18" x14ac:dyDescent="0.2">
      <c r="A16" s="66">
        <v>2.25</v>
      </c>
      <c r="B16" s="92"/>
      <c r="C16" s="75" t="str">
        <f t="shared" si="1"/>
        <v/>
      </c>
      <c r="D16" s="51">
        <f t="shared" si="0"/>
        <v>2.25</v>
      </c>
      <c r="E16" s="73" t="str">
        <f>IF(E$7="NA","",IF(F$7&lt;E$24,"",IF($A16='Milestone Wells'!$C$37,E$24,IF(E15=E$24,E$24,IF(E$7&lt;E$24,"",E$7-(E$7-E$24)*($D16/'Milestone Wells'!$C$37))))))</f>
        <v/>
      </c>
      <c r="F16" s="103"/>
      <c r="G16" s="1" t="str">
        <f>IF(G$7="NA","",IF(H$7&lt;G$24,"",IF($A16='Milestone Wells'!$C$37,G$24,IF(G15=G$24,G$24,IF(G$7&lt;G$24,"",G$7-(G$7-G$24)*($D16/'Milestone Wells'!$C$37))))))</f>
        <v/>
      </c>
      <c r="H16" s="103"/>
      <c r="I16" s="1" t="str">
        <f>IF(I$7="NA","",IF(J$7&lt;I$24,"",IF($A16='Milestone Wells'!$C$37,I$24,IF(I15=I$24,I$24,IF(I$7&lt;I$24,"",I$7-(I$7-I$24)*($D16/'Milestone Wells'!$C$37))))))</f>
        <v/>
      </c>
      <c r="J16" s="103"/>
      <c r="K16" s="1" t="str">
        <f>IF(K$7="NA","",IF(L$7&lt;K$24,"",IF($A16='Milestone Wells'!$C$37,K$24,IF(K15=K$24,K$24,IF(K$7&lt;K$24,"",K$7-(K$7-K$24)*($D16/'Milestone Wells'!$C$37))))))</f>
        <v/>
      </c>
      <c r="L16" s="103"/>
      <c r="M16" s="1" t="str">
        <f>IF(M$7="NA","",IF(N$7&lt;M$24,"",IF($A16='Milestone Wells'!$C$37,M$24,IF(M15=M$24,M$24,IF(M$7&lt;M$24,"",M$7-(M$7-M$24)*($D16/'Milestone Wells'!$C$37))))))</f>
        <v/>
      </c>
      <c r="N16" s="103"/>
      <c r="O16" s="1" t="str">
        <f>IF(O$7="NA","",IF(P$7&lt;O$24,"",IF($A16='Milestone Wells'!$C$37,O$24,IF(O15=O$24,O$24,IF(O$7&lt;O$24,"",O$7-(O$7-O$24)*($D16/'Milestone Wells'!$C$37))))))</f>
        <v/>
      </c>
      <c r="P16" s="103"/>
      <c r="Q16" s="1" t="str">
        <f>IF(Q$7="NA","",IF(R$7&lt;Q$24,"",IF($A16='Milestone Wells'!$C$37,Q$24,IF(Q15=Q$24,Q$24,IF(Q$7&lt;Q$24,"",Q$7-(Q$7-Q$24)*($D16/'Milestone Wells'!$C$37))))))</f>
        <v/>
      </c>
      <c r="R16" s="106"/>
    </row>
    <row r="17" spans="1:18" x14ac:dyDescent="0.2">
      <c r="A17" s="66">
        <v>2.5</v>
      </c>
      <c r="B17" s="92"/>
      <c r="C17" s="75" t="str">
        <f t="shared" si="1"/>
        <v/>
      </c>
      <c r="D17" s="51">
        <f t="shared" si="0"/>
        <v>2.5</v>
      </c>
      <c r="E17" s="73" t="str">
        <f>IF(E$7="NA","",IF(F$7&lt;E$24,"",IF($A17='Milestone Wells'!$C$37,E$24,IF(E16=E$24,E$24,IF(E$7&lt;E$24,"",E$7-(E$7-E$24)*($D17/'Milestone Wells'!$C$37))))))</f>
        <v/>
      </c>
      <c r="F17" s="103"/>
      <c r="G17" s="1" t="str">
        <f>IF(G$7="NA","",IF(H$7&lt;G$24,"",IF($A17='Milestone Wells'!$C$37,G$24,IF(G16=G$24,G$24,IF(G$7&lt;G$24,"",G$7-(G$7-G$24)*($D17/'Milestone Wells'!$C$37))))))</f>
        <v/>
      </c>
      <c r="H17" s="103"/>
      <c r="I17" s="1" t="str">
        <f>IF(I$7="NA","",IF(J$7&lt;I$24,"",IF($A17='Milestone Wells'!$C$37,I$24,IF(I16=I$24,I$24,IF(I$7&lt;I$24,"",I$7-(I$7-I$24)*($D17/'Milestone Wells'!$C$37))))))</f>
        <v/>
      </c>
      <c r="J17" s="103"/>
      <c r="K17" s="1" t="str">
        <f>IF(K$7="NA","",IF(L$7&lt;K$24,"",IF($A17='Milestone Wells'!$C$37,K$24,IF(K16=K$24,K$24,IF(K$7&lt;K$24,"",K$7-(K$7-K$24)*($D17/'Milestone Wells'!$C$37))))))</f>
        <v/>
      </c>
      <c r="L17" s="103"/>
      <c r="M17" s="1" t="str">
        <f>IF(M$7="NA","",IF(N$7&lt;M$24,"",IF($A17='Milestone Wells'!$C$37,M$24,IF(M16=M$24,M$24,IF(M$7&lt;M$24,"",M$7-(M$7-M$24)*($D17/'Milestone Wells'!$C$37))))))</f>
        <v/>
      </c>
      <c r="N17" s="103"/>
      <c r="O17" s="1" t="str">
        <f>IF(O$7="NA","",IF(P$7&lt;O$24,"",IF($A17='Milestone Wells'!$C$37,O$24,IF(O16=O$24,O$24,IF(O$7&lt;O$24,"",O$7-(O$7-O$24)*($D17/'Milestone Wells'!$C$37))))))</f>
        <v/>
      </c>
      <c r="P17" s="103"/>
      <c r="Q17" s="1" t="str">
        <f>IF(Q$7="NA","",IF(R$7&lt;Q$24,"",IF($A17='Milestone Wells'!$C$37,Q$24,IF(Q16=Q$24,Q$24,IF(Q$7&lt;Q$24,"",Q$7-(Q$7-Q$24)*($D17/'Milestone Wells'!$C$37))))))</f>
        <v/>
      </c>
      <c r="R17" s="106"/>
    </row>
    <row r="18" spans="1:18" x14ac:dyDescent="0.2">
      <c r="A18" s="66">
        <v>2.75</v>
      </c>
      <c r="B18" s="92"/>
      <c r="C18" s="75" t="str">
        <f t="shared" si="1"/>
        <v/>
      </c>
      <c r="D18" s="51">
        <f t="shared" si="0"/>
        <v>2.75</v>
      </c>
      <c r="E18" s="73" t="str">
        <f>IF(E$7="NA","",IF(F$7&lt;E$24,"",IF($A18='Milestone Wells'!$C$37,E$24,IF(E17=E$24,E$24,IF(E$7&lt;E$24,"",E$7-(E$7-E$24)*($D18/'Milestone Wells'!$C$37))))))</f>
        <v/>
      </c>
      <c r="F18" s="103"/>
      <c r="G18" s="1" t="str">
        <f>IF(G$7="NA","",IF(H$7&lt;G$24,"",IF($A18='Milestone Wells'!$C$37,G$24,IF(G17=G$24,G$24,IF(G$7&lt;G$24,"",G$7-(G$7-G$24)*($D18/'Milestone Wells'!$C$37))))))</f>
        <v/>
      </c>
      <c r="H18" s="103"/>
      <c r="I18" s="1" t="str">
        <f>IF(I$7="NA","",IF(J$7&lt;I$24,"",IF($A18='Milestone Wells'!$C$37,I$24,IF(I17=I$24,I$24,IF(I$7&lt;I$24,"",I$7-(I$7-I$24)*($D18/'Milestone Wells'!$C$37))))))</f>
        <v/>
      </c>
      <c r="J18" s="103"/>
      <c r="K18" s="1" t="str">
        <f>IF(K$7="NA","",IF(L$7&lt;K$24,"",IF($A18='Milestone Wells'!$C$37,K$24,IF(K17=K$24,K$24,IF(K$7&lt;K$24,"",K$7-(K$7-K$24)*($D18/'Milestone Wells'!$C$37))))))</f>
        <v/>
      </c>
      <c r="L18" s="103"/>
      <c r="M18" s="1" t="str">
        <f>IF(M$7="NA","",IF(N$7&lt;M$24,"",IF($A18='Milestone Wells'!$C$37,M$24,IF(M17=M$24,M$24,IF(M$7&lt;M$24,"",M$7-(M$7-M$24)*($D18/'Milestone Wells'!$C$37))))))</f>
        <v/>
      </c>
      <c r="N18" s="103"/>
      <c r="O18" s="1" t="str">
        <f>IF(O$7="NA","",IF(P$7&lt;O$24,"",IF($A18='Milestone Wells'!$C$37,O$24,IF(O17=O$24,O$24,IF(O$7&lt;O$24,"",O$7-(O$7-O$24)*($D18/'Milestone Wells'!$C$37))))))</f>
        <v/>
      </c>
      <c r="P18" s="103"/>
      <c r="Q18" s="1" t="str">
        <f>IF(Q$7="NA","",IF(R$7&lt;Q$24,"",IF($A18='Milestone Wells'!$C$37,Q$24,IF(Q17=Q$24,Q$24,IF(Q$7&lt;Q$24,"",Q$7-(Q$7-Q$24)*($D18/'Milestone Wells'!$C$37))))))</f>
        <v/>
      </c>
      <c r="R18" s="106"/>
    </row>
    <row r="19" spans="1:18" x14ac:dyDescent="0.2">
      <c r="A19" s="66">
        <v>3</v>
      </c>
      <c r="B19" s="92"/>
      <c r="C19" s="75" t="str">
        <f t="shared" si="1"/>
        <v/>
      </c>
      <c r="D19" s="51">
        <f t="shared" si="0"/>
        <v>3</v>
      </c>
      <c r="E19" s="73" t="str">
        <f>IF(E$7="NA","",IF(F$7&lt;E$24,"",IF($A19='Milestone Wells'!$C$37,E$24,IF(E18=E$24,E$24,IF(E$7&lt;E$24,"",E$7-(E$7-E$24)*($D19/'Milestone Wells'!$C$37))))))</f>
        <v/>
      </c>
      <c r="F19" s="103"/>
      <c r="G19" s="1" t="str">
        <f>IF(G$7="NA","",IF(H$7&lt;G$24,"",IF($A19='Milestone Wells'!$C$37,G$24,IF(G18=G$24,G$24,IF(G$7&lt;G$24,"",G$7-(G$7-G$24)*($D19/'Milestone Wells'!$C$37))))))</f>
        <v/>
      </c>
      <c r="H19" s="103"/>
      <c r="I19" s="1" t="str">
        <f>IF(I$7="NA","",IF(J$7&lt;I$24,"",IF($A19='Milestone Wells'!$C$37,I$24,IF(I18=I$24,I$24,IF(I$7&lt;I$24,"",I$7-(I$7-I$24)*($D19/'Milestone Wells'!$C$37))))))</f>
        <v/>
      </c>
      <c r="J19" s="103"/>
      <c r="K19" s="1" t="str">
        <f>IF(K$7="NA","",IF(L$7&lt;K$24,"",IF($A19='Milestone Wells'!$C$37,K$24,IF(K18=K$24,K$24,IF(K$7&lt;K$24,"",K$7-(K$7-K$24)*($D19/'Milestone Wells'!$C$37))))))</f>
        <v/>
      </c>
      <c r="L19" s="103"/>
      <c r="M19" s="1" t="str">
        <f>IF(M$7="NA","",IF(N$7&lt;M$24,"",IF($A19='Milestone Wells'!$C$37,M$24,IF(M18=M$24,M$24,IF(M$7&lt;M$24,"",M$7-(M$7-M$24)*($D19/'Milestone Wells'!$C$37))))))</f>
        <v/>
      </c>
      <c r="N19" s="103"/>
      <c r="O19" s="1" t="str">
        <f>IF(O$7="NA","",IF(P$7&lt;O$24,"",IF($A19='Milestone Wells'!$C$37,O$24,IF(O18=O$24,O$24,IF(O$7&lt;O$24,"",O$7-(O$7-O$24)*($D19/'Milestone Wells'!$C$37))))))</f>
        <v/>
      </c>
      <c r="P19" s="103"/>
      <c r="Q19" s="1" t="str">
        <f>IF(Q$7="NA","",IF(R$7&lt;Q$24,"",IF($A19='Milestone Wells'!$C$37,Q$24,IF(Q18=Q$24,Q$24,IF(Q$7&lt;Q$24,"",Q$7-(Q$7-Q$24)*($D19/'Milestone Wells'!$C$37))))))</f>
        <v/>
      </c>
      <c r="R19" s="106"/>
    </row>
    <row r="20" spans="1:18" x14ac:dyDescent="0.2">
      <c r="A20" s="66">
        <v>3.25</v>
      </c>
      <c r="B20" s="92"/>
      <c r="C20" s="75" t="str">
        <f t="shared" si="1"/>
        <v/>
      </c>
      <c r="D20" s="51">
        <f t="shared" si="0"/>
        <v>3.25</v>
      </c>
      <c r="E20" s="73" t="str">
        <f>IF(E$7="NA","",IF(F$7&lt;E$24,"",IF($A20='Milestone Wells'!$C$37,E$24,IF(E19=E$24,E$24,IF(E$7&lt;E$24,"",E$7-(E$7-E$24)*($D20/'Milestone Wells'!$C$37))))))</f>
        <v/>
      </c>
      <c r="F20" s="103"/>
      <c r="G20" s="1" t="str">
        <f>IF(G$7="NA","",IF(H$7&lt;G$24,"",IF($A20='Milestone Wells'!$C$37,G$24,IF(G19=G$24,G$24,IF(G$7&lt;G$24,"",G$7-(G$7-G$24)*($D20/'Milestone Wells'!$C$37))))))</f>
        <v/>
      </c>
      <c r="H20" s="103"/>
      <c r="I20" s="1" t="str">
        <f>IF(I$7="NA","",IF(J$7&lt;I$24,"",IF($A20='Milestone Wells'!$C$37,I$24,IF(I19=I$24,I$24,IF(I$7&lt;I$24,"",I$7-(I$7-I$24)*($D20/'Milestone Wells'!$C$37))))))</f>
        <v/>
      </c>
      <c r="J20" s="103"/>
      <c r="K20" s="1" t="str">
        <f>IF(K$7="NA","",IF(L$7&lt;K$24,"",IF($A20='Milestone Wells'!$C$37,K$24,IF(K19=K$24,K$24,IF(K$7&lt;K$24,"",K$7-(K$7-K$24)*($D20/'Milestone Wells'!$C$37))))))</f>
        <v/>
      </c>
      <c r="L20" s="103"/>
      <c r="M20" s="1" t="str">
        <f>IF(M$7="NA","",IF(N$7&lt;M$24,"",IF($A20='Milestone Wells'!$C$37,M$24,IF(M19=M$24,M$24,IF(M$7&lt;M$24,"",M$7-(M$7-M$24)*($D20/'Milestone Wells'!$C$37))))))</f>
        <v/>
      </c>
      <c r="N20" s="103"/>
      <c r="O20" s="1" t="str">
        <f>IF(O$7="NA","",IF(P$7&lt;O$24,"",IF($A20='Milestone Wells'!$C$37,O$24,IF(O19=O$24,O$24,IF(O$7&lt;O$24,"",O$7-(O$7-O$24)*($D20/'Milestone Wells'!$C$37))))))</f>
        <v/>
      </c>
      <c r="P20" s="103"/>
      <c r="Q20" s="1" t="str">
        <f>IF(Q$7="NA","",IF(R$7&lt;Q$24,"",IF($A20='Milestone Wells'!$C$37,Q$24,IF(Q19=Q$24,Q$24,IF(Q$7&lt;Q$24,"",Q$7-(Q$7-Q$24)*($D20/'Milestone Wells'!$C$37))))))</f>
        <v/>
      </c>
      <c r="R20" s="106"/>
    </row>
    <row r="21" spans="1:18" x14ac:dyDescent="0.2">
      <c r="A21" s="66">
        <v>3.5</v>
      </c>
      <c r="B21" s="92"/>
      <c r="C21" s="75" t="str">
        <f t="shared" si="1"/>
        <v/>
      </c>
      <c r="D21" s="51">
        <f t="shared" si="0"/>
        <v>3.5</v>
      </c>
      <c r="E21" s="73" t="str">
        <f>IF(E$7="NA","",IF(F$7&lt;E$24,"",IF($A21='Milestone Wells'!$C$37,E$24,IF(E20=E$24,E$24,IF(E$7&lt;E$24,"",E$7-(E$7-E$24)*($D21/'Milestone Wells'!$C$37))))))</f>
        <v/>
      </c>
      <c r="F21" s="103"/>
      <c r="G21" s="1" t="str">
        <f>IF(G$7="NA","",IF(H$7&lt;G$24,"",IF($A21='Milestone Wells'!$C$37,G$24,IF(G20=G$24,G$24,IF(G$7&lt;G$24,"",G$7-(G$7-G$24)*($D21/'Milestone Wells'!$C$37))))))</f>
        <v/>
      </c>
      <c r="H21" s="103"/>
      <c r="I21" s="1" t="str">
        <f>IF(I$7="NA","",IF(J$7&lt;I$24,"",IF($A21='Milestone Wells'!$C$37,I$24,IF(I20=I$24,I$24,IF(I$7&lt;I$24,"",I$7-(I$7-I$24)*($D21/'Milestone Wells'!$C$37))))))</f>
        <v/>
      </c>
      <c r="J21" s="103"/>
      <c r="K21" s="1" t="str">
        <f>IF(K$7="NA","",IF(L$7&lt;K$24,"",IF($A21='Milestone Wells'!$C$37,K$24,IF(K20=K$24,K$24,IF(K$7&lt;K$24,"",K$7-(K$7-K$24)*($D21/'Milestone Wells'!$C$37))))))</f>
        <v/>
      </c>
      <c r="L21" s="103"/>
      <c r="M21" s="1" t="str">
        <f>IF(M$7="NA","",IF(N$7&lt;M$24,"",IF($A21='Milestone Wells'!$C$37,M$24,IF(M20=M$24,M$24,IF(M$7&lt;M$24,"",M$7-(M$7-M$24)*($D21/'Milestone Wells'!$C$37))))))</f>
        <v/>
      </c>
      <c r="N21" s="103"/>
      <c r="O21" s="1" t="str">
        <f>IF(O$7="NA","",IF(P$7&lt;O$24,"",IF($A21='Milestone Wells'!$C$37,O$24,IF(O20=O$24,O$24,IF(O$7&lt;O$24,"",O$7-(O$7-O$24)*($D21/'Milestone Wells'!$C$37))))))</f>
        <v/>
      </c>
      <c r="P21" s="103"/>
      <c r="Q21" s="1" t="str">
        <f>IF(Q$7="NA","",IF(R$7&lt;Q$24,"",IF($A21='Milestone Wells'!$C$37,Q$24,IF(Q20=Q$24,Q$24,IF(Q$7&lt;Q$24,"",Q$7-(Q$7-Q$24)*($D21/'Milestone Wells'!$C$37))))))</f>
        <v/>
      </c>
      <c r="R21" s="106"/>
    </row>
    <row r="22" spans="1:18" x14ac:dyDescent="0.2">
      <c r="A22" s="66">
        <v>3.75</v>
      </c>
      <c r="B22" s="92"/>
      <c r="C22" s="75" t="str">
        <f t="shared" si="1"/>
        <v/>
      </c>
      <c r="D22" s="51">
        <f t="shared" si="0"/>
        <v>3.75</v>
      </c>
      <c r="E22" s="73" t="str">
        <f>IF(E$7="NA","",IF(F$7&lt;E$24,"",IF($A22='Milestone Wells'!$C$37,E$24,IF(E21=E$24,E$24,IF(E$7&lt;E$24,"",E$7-(E$7-E$24)*($D22/'Milestone Wells'!$C$37))))))</f>
        <v/>
      </c>
      <c r="F22" s="103"/>
      <c r="G22" s="1" t="str">
        <f>IF(G$7="NA","",IF(H$7&lt;G$24,"",IF($A22='Milestone Wells'!$C$37,G$24,IF(G21=G$24,G$24,IF(G$7&lt;G$24,"",G$7-(G$7-G$24)*($D22/'Milestone Wells'!$C$37))))))</f>
        <v/>
      </c>
      <c r="H22" s="103"/>
      <c r="I22" s="1" t="str">
        <f>IF(I$7="NA","",IF(J$7&lt;I$24,"",IF($A22='Milestone Wells'!$C$37,I$24,IF(I21=I$24,I$24,IF(I$7&lt;I$24,"",I$7-(I$7-I$24)*($D22/'Milestone Wells'!$C$37))))))</f>
        <v/>
      </c>
      <c r="J22" s="103"/>
      <c r="K22" s="1" t="str">
        <f>IF(K$7="NA","",IF(L$7&lt;K$24,"",IF($A22='Milestone Wells'!$C$37,K$24,IF(K21=K$24,K$24,IF(K$7&lt;K$24,"",K$7-(K$7-K$24)*($D22/'Milestone Wells'!$C$37))))))</f>
        <v/>
      </c>
      <c r="L22" s="103"/>
      <c r="M22" s="1" t="str">
        <f>IF(M$7="NA","",IF(N$7&lt;M$24,"",IF($A22='Milestone Wells'!$C$37,M$24,IF(M21=M$24,M$24,IF(M$7&lt;M$24,"",M$7-(M$7-M$24)*($D22/'Milestone Wells'!$C$37))))))</f>
        <v/>
      </c>
      <c r="N22" s="103"/>
      <c r="O22" s="1" t="str">
        <f>IF(O$7="NA","",IF(P$7&lt;O$24,"",IF($A22='Milestone Wells'!$C$37,O$24,IF(O21=O$24,O$24,IF(O$7&lt;O$24,"",O$7-(O$7-O$24)*($D22/'Milestone Wells'!$C$37))))))</f>
        <v/>
      </c>
      <c r="P22" s="103"/>
      <c r="Q22" s="1" t="str">
        <f>IF(Q$7="NA","",IF(R$7&lt;Q$24,"",IF($A22='Milestone Wells'!$C$37,Q$24,IF(Q21=Q$24,Q$24,IF(Q$7&lt;Q$24,"",Q$7-(Q$7-Q$24)*($D22/'Milestone Wells'!$C$37))))))</f>
        <v/>
      </c>
      <c r="R22" s="106"/>
    </row>
    <row r="23" spans="1:18" ht="13.5" thickBot="1" x14ac:dyDescent="0.25">
      <c r="A23" s="67">
        <v>4</v>
      </c>
      <c r="B23" s="93"/>
      <c r="C23" s="76" t="str">
        <f t="shared" si="1"/>
        <v/>
      </c>
      <c r="D23" s="52">
        <f t="shared" si="0"/>
        <v>4</v>
      </c>
      <c r="E23" s="74" t="str">
        <f>IF(E$7="NA","",IF(F$7&lt;E$24,"",IF($A23='Milestone Wells'!$C$37,E$24,IF(E22=E$24,E$24,IF(E$7&lt;E$24,"",E$7-(E$7-E$24)*($D23/'Milestone Wells'!$C$37))))))</f>
        <v/>
      </c>
      <c r="F23" s="104"/>
      <c r="G23" s="72" t="str">
        <f>IF(G$7="NA","",IF(H$7&lt;G$24,"",IF($A23='Milestone Wells'!$C$37,G$24,IF(G22=G$24,G$24,IF(G$7&lt;G$24,"",G$7-(G$7-G$24)*($D23/'Milestone Wells'!$C$37))))))</f>
        <v/>
      </c>
      <c r="H23" s="104"/>
      <c r="I23" s="72" t="str">
        <f>IF(I$7="NA","",IF(J$7&lt;I$24,"",IF($A23='Milestone Wells'!$C$37,I$24,IF(I22=I$24,I$24,IF(I$7&lt;I$24,"",I$7-(I$7-I$24)*($D23/'Milestone Wells'!$C$37))))))</f>
        <v/>
      </c>
      <c r="J23" s="104"/>
      <c r="K23" s="72" t="str">
        <f>IF(K$7="NA","",IF(L$7&lt;K$24,"",IF($A23='Milestone Wells'!$C$37,K$24,IF(K22=K$24,K$24,IF(K$7&lt;K$24,"",K$7-(K$7-K$24)*($D23/'Milestone Wells'!$C$37))))))</f>
        <v/>
      </c>
      <c r="L23" s="104"/>
      <c r="M23" s="72" t="str">
        <f>IF(M$7="NA","",IF(N$7&lt;M$24,"",IF($A23='Milestone Wells'!$C$37,M$24,IF(M22=M$24,M$24,IF(M$7&lt;M$24,"",M$7-(M$7-M$24)*($D23/'Milestone Wells'!$C$37))))))</f>
        <v/>
      </c>
      <c r="N23" s="104"/>
      <c r="O23" s="72" t="str">
        <f>IF(O$7="NA","",IF(P$7&lt;O$24,"",IF($A23='Milestone Wells'!$C$37,O$24,IF(O22=O$24,O$24,IF(O$7&lt;O$24,"",O$7-(O$7-O$24)*($D23/'Milestone Wells'!$C$37))))))</f>
        <v/>
      </c>
      <c r="P23" s="104"/>
      <c r="Q23" s="72" t="str">
        <f>IF(Q$7="NA","",IF(R$7&lt;Q$24,"",IF($A23='Milestone Wells'!$C$37,Q$24,IF(Q22=Q$24,Q$24,IF(Q$7&lt;Q$24,"",Q$7-(Q$7-Q$24)*($D23/'Milestone Wells'!$C$37))))))</f>
        <v/>
      </c>
      <c r="R23" s="107"/>
    </row>
    <row r="24" spans="1:18" ht="13.5" thickBot="1" x14ac:dyDescent="0.25">
      <c r="A24" s="53" t="s">
        <v>61</v>
      </c>
      <c r="B24" s="54"/>
      <c r="C24" s="77"/>
      <c r="D24" s="55"/>
      <c r="E24" s="33">
        <f>'Milestone Wells'!C30</f>
        <v>1</v>
      </c>
      <c r="F24" s="56"/>
      <c r="G24" s="33">
        <f>'Milestone Wells'!D30</f>
        <v>90</v>
      </c>
      <c r="H24" s="56"/>
      <c r="I24" s="33">
        <f>'Milestone Wells'!H30</f>
        <v>70</v>
      </c>
      <c r="J24" s="56"/>
      <c r="K24" s="33">
        <f>'Milestone Wells'!L30</f>
        <v>20</v>
      </c>
      <c r="L24" s="57"/>
      <c r="M24" s="33">
        <f>'Milestone Wells'!M30</f>
        <v>5000</v>
      </c>
      <c r="N24" s="58"/>
      <c r="O24" s="33">
        <f>'Milestone Wells'!N30</f>
        <v>0</v>
      </c>
      <c r="P24" s="58"/>
      <c r="Q24" s="33">
        <f>'Milestone Wells'!O30</f>
        <v>0</v>
      </c>
      <c r="R24" s="59"/>
    </row>
    <row r="25" spans="1:18" s="60" customFormat="1" x14ac:dyDescent="0.2">
      <c r="O25" s="61"/>
    </row>
    <row r="26" spans="1:18" s="60" customFormat="1" x14ac:dyDescent="0.2">
      <c r="O26" s="61"/>
    </row>
    <row r="27" spans="1:18" s="60" customFormat="1" hidden="1" x14ac:dyDescent="0.2">
      <c r="E27" s="62"/>
      <c r="O27" s="61"/>
    </row>
    <row r="28" spans="1:18" s="60" customFormat="1" hidden="1" x14ac:dyDescent="0.2">
      <c r="E28" s="62"/>
      <c r="F28" s="62"/>
      <c r="O28" s="61"/>
    </row>
    <row r="29" spans="1:18" s="60" customFormat="1" hidden="1" x14ac:dyDescent="0.2">
      <c r="O29" s="61"/>
    </row>
    <row r="30" spans="1:18" s="60" customFormat="1" hidden="1" x14ac:dyDescent="0.2">
      <c r="O30" s="61"/>
    </row>
    <row r="31" spans="1:18" s="60" customFormat="1" hidden="1" x14ac:dyDescent="0.2">
      <c r="O31" s="61"/>
    </row>
    <row r="32" spans="1:18" s="60" customFormat="1" hidden="1" x14ac:dyDescent="0.2">
      <c r="O32" s="61"/>
    </row>
    <row r="33" spans="3:15" s="60" customFormat="1" hidden="1" x14ac:dyDescent="0.2">
      <c r="O33" s="61"/>
    </row>
    <row r="34" spans="3:15" s="60" customFormat="1" x14ac:dyDescent="0.2">
      <c r="C34" s="60">
        <f>'Milestone Wells'!C37</f>
        <v>0</v>
      </c>
      <c r="E34" s="60">
        <v>0</v>
      </c>
      <c r="O34" s="61"/>
    </row>
    <row r="35" spans="3:15" s="60" customFormat="1" x14ac:dyDescent="0.2">
      <c r="C35" s="60">
        <f>C34</f>
        <v>0</v>
      </c>
      <c r="E35" s="63">
        <f>MAX(E7:L23)</f>
        <v>0</v>
      </c>
      <c r="F35" s="63"/>
      <c r="O35" s="61"/>
    </row>
    <row r="36" spans="3:15" s="60" customFormat="1" x14ac:dyDescent="0.2">
      <c r="O36" s="61"/>
    </row>
    <row r="37" spans="3:15" s="60" customFormat="1" x14ac:dyDescent="0.2">
      <c r="O37" s="61"/>
    </row>
    <row r="38" spans="3:15" s="60" customFormat="1" x14ac:dyDescent="0.2">
      <c r="O38" s="61"/>
    </row>
    <row r="39" spans="3:15" s="60" customFormat="1" x14ac:dyDescent="0.2"/>
    <row r="40" spans="3:15" s="60" customFormat="1" x14ac:dyDescent="0.2"/>
    <row r="41" spans="3:15" s="60" customFormat="1" x14ac:dyDescent="0.2"/>
    <row r="42" spans="3:15" s="60" customFormat="1" x14ac:dyDescent="0.2"/>
    <row r="43" spans="3:15" s="60" customFormat="1" x14ac:dyDescent="0.2"/>
    <row r="44" spans="3:15" s="60" customFormat="1" x14ac:dyDescent="0.2"/>
    <row r="45" spans="3:15" s="60" customFormat="1" x14ac:dyDescent="0.2"/>
    <row r="46" spans="3:15" s="60" customFormat="1" x14ac:dyDescent="0.2"/>
    <row r="47" spans="3:15" s="60" customFormat="1" x14ac:dyDescent="0.2"/>
    <row r="48" spans="3:15" s="60" customFormat="1" x14ac:dyDescent="0.2"/>
    <row r="49" s="60" customFormat="1" x14ac:dyDescent="0.2"/>
    <row r="50" s="60" customFormat="1" x14ac:dyDescent="0.2"/>
    <row r="51" s="60" customFormat="1" x14ac:dyDescent="0.2"/>
    <row r="52" s="60" customFormat="1" x14ac:dyDescent="0.2"/>
    <row r="53" s="60" customFormat="1" x14ac:dyDescent="0.2"/>
    <row r="54" s="60" customFormat="1" x14ac:dyDescent="0.2"/>
    <row r="55" s="60" customFormat="1" x14ac:dyDescent="0.2"/>
    <row r="56" s="60" customFormat="1" x14ac:dyDescent="0.2"/>
    <row r="57" s="60" customFormat="1" x14ac:dyDescent="0.2"/>
    <row r="58" s="60" customFormat="1" x14ac:dyDescent="0.2"/>
    <row r="59" s="60" customFormat="1" x14ac:dyDescent="0.2"/>
    <row r="60" s="60" customFormat="1" x14ac:dyDescent="0.2"/>
    <row r="61" s="60" customFormat="1" x14ac:dyDescent="0.2"/>
    <row r="62" s="60" customFormat="1" x14ac:dyDescent="0.2"/>
    <row r="63" s="60" customFormat="1" x14ac:dyDescent="0.2"/>
    <row r="64" s="60" customFormat="1" x14ac:dyDescent="0.2"/>
    <row r="65" s="60" customFormat="1" x14ac:dyDescent="0.2"/>
    <row r="66" s="60" customFormat="1" x14ac:dyDescent="0.2"/>
    <row r="67" s="60" customFormat="1" x14ac:dyDescent="0.2"/>
    <row r="68" s="60" customFormat="1" x14ac:dyDescent="0.2"/>
    <row r="69" s="60" customFormat="1" x14ac:dyDescent="0.2"/>
    <row r="70" s="60" customFormat="1" x14ac:dyDescent="0.2"/>
  </sheetData>
  <sheetProtection sheet="1" formatColumns="0" formatRows="0" insertColumns="0" insertRows="0"/>
  <mergeCells count="26">
    <mergeCell ref="E1:F1"/>
    <mergeCell ref="G1:H1"/>
    <mergeCell ref="J1:L1"/>
    <mergeCell ref="M1:N1"/>
    <mergeCell ref="E2:F2"/>
    <mergeCell ref="G2:H2"/>
    <mergeCell ref="J2:L2"/>
    <mergeCell ref="M2:N2"/>
    <mergeCell ref="A3:P3"/>
    <mergeCell ref="A4:A6"/>
    <mergeCell ref="B4:B6"/>
    <mergeCell ref="C4:C6"/>
    <mergeCell ref="E4:F4"/>
    <mergeCell ref="G4:H4"/>
    <mergeCell ref="I4:J4"/>
    <mergeCell ref="K4:L4"/>
    <mergeCell ref="M4:N4"/>
    <mergeCell ref="O4:P4"/>
    <mergeCell ref="Q4:R4"/>
    <mergeCell ref="E5:F5"/>
    <mergeCell ref="G5:H5"/>
    <mergeCell ref="I5:J5"/>
    <mergeCell ref="K5:L5"/>
    <mergeCell ref="M5:N5"/>
    <mergeCell ref="O5:P5"/>
    <mergeCell ref="Q5:R5"/>
  </mergeCells>
  <conditionalFormatting sqref="F8">
    <cfRule type="cellIs" dxfId="111" priority="112" stopIfTrue="1" operator="greaterThan">
      <formula>$E$8</formula>
    </cfRule>
  </conditionalFormatting>
  <conditionalFormatting sqref="F9">
    <cfRule type="cellIs" dxfId="110" priority="111" stopIfTrue="1" operator="greaterThan">
      <formula>$E$9</formula>
    </cfRule>
  </conditionalFormatting>
  <conditionalFormatting sqref="F10">
    <cfRule type="cellIs" dxfId="109" priority="110" stopIfTrue="1" operator="greaterThan">
      <formula>$E$10</formula>
    </cfRule>
  </conditionalFormatting>
  <conditionalFormatting sqref="F11">
    <cfRule type="cellIs" dxfId="108" priority="109" stopIfTrue="1" operator="greaterThan">
      <formula>$E$11</formula>
    </cfRule>
  </conditionalFormatting>
  <conditionalFormatting sqref="F12">
    <cfRule type="cellIs" dxfId="107" priority="108" stopIfTrue="1" operator="greaterThan">
      <formula>$E$12</formula>
    </cfRule>
  </conditionalFormatting>
  <conditionalFormatting sqref="F13">
    <cfRule type="cellIs" dxfId="106" priority="107" stopIfTrue="1" operator="greaterThan">
      <formula>$E$13</formula>
    </cfRule>
  </conditionalFormatting>
  <conditionalFormatting sqref="F14">
    <cfRule type="cellIs" dxfId="105" priority="106" stopIfTrue="1" operator="greaterThan">
      <formula>$E$14</formula>
    </cfRule>
  </conditionalFormatting>
  <conditionalFormatting sqref="F15">
    <cfRule type="cellIs" dxfId="104" priority="105" stopIfTrue="1" operator="greaterThan">
      <formula>$E$15</formula>
    </cfRule>
  </conditionalFormatting>
  <conditionalFormatting sqref="F16">
    <cfRule type="cellIs" dxfId="103" priority="104" stopIfTrue="1" operator="greaterThan">
      <formula>$E$16</formula>
    </cfRule>
  </conditionalFormatting>
  <conditionalFormatting sqref="F17">
    <cfRule type="cellIs" dxfId="102" priority="103" stopIfTrue="1" operator="greaterThan">
      <formula>$E$17</formula>
    </cfRule>
  </conditionalFormatting>
  <conditionalFormatting sqref="F18">
    <cfRule type="cellIs" dxfId="101" priority="102" stopIfTrue="1" operator="greaterThan">
      <formula>$E$18</formula>
    </cfRule>
  </conditionalFormatting>
  <conditionalFormatting sqref="F19">
    <cfRule type="cellIs" dxfId="100" priority="101" stopIfTrue="1" operator="greaterThan">
      <formula>$E$19</formula>
    </cfRule>
  </conditionalFormatting>
  <conditionalFormatting sqref="F20">
    <cfRule type="cellIs" dxfId="99" priority="100" stopIfTrue="1" operator="greaterThan">
      <formula>$E$20</formula>
    </cfRule>
  </conditionalFormatting>
  <conditionalFormatting sqref="F21">
    <cfRule type="cellIs" dxfId="98" priority="99" stopIfTrue="1" operator="greaterThan">
      <formula>$E$21</formula>
    </cfRule>
  </conditionalFormatting>
  <conditionalFormatting sqref="F22">
    <cfRule type="cellIs" dxfId="97" priority="98" stopIfTrue="1" operator="greaterThan">
      <formula>$E$22</formula>
    </cfRule>
  </conditionalFormatting>
  <conditionalFormatting sqref="F23">
    <cfRule type="cellIs" dxfId="96" priority="97" stopIfTrue="1" operator="greaterThan">
      <formula>$E$23</formula>
    </cfRule>
  </conditionalFormatting>
  <conditionalFormatting sqref="H8">
    <cfRule type="cellIs" dxfId="95" priority="96" stopIfTrue="1" operator="greaterThan">
      <formula>$G$8</formula>
    </cfRule>
  </conditionalFormatting>
  <conditionalFormatting sqref="H9">
    <cfRule type="cellIs" dxfId="94" priority="95" stopIfTrue="1" operator="greaterThan">
      <formula>$G$9</formula>
    </cfRule>
  </conditionalFormatting>
  <conditionalFormatting sqref="H10">
    <cfRule type="cellIs" dxfId="93" priority="94" stopIfTrue="1" operator="greaterThan">
      <formula>$G$10</formula>
    </cfRule>
  </conditionalFormatting>
  <conditionalFormatting sqref="H11">
    <cfRule type="cellIs" dxfId="92" priority="93" stopIfTrue="1" operator="greaterThan">
      <formula>$G$11</formula>
    </cfRule>
  </conditionalFormatting>
  <conditionalFormatting sqref="H12">
    <cfRule type="cellIs" dxfId="91" priority="92" stopIfTrue="1" operator="greaterThan">
      <formula>$G$12</formula>
    </cfRule>
  </conditionalFormatting>
  <conditionalFormatting sqref="H13">
    <cfRule type="cellIs" dxfId="90" priority="91" stopIfTrue="1" operator="greaterThan">
      <formula>$G$13</formula>
    </cfRule>
  </conditionalFormatting>
  <conditionalFormatting sqref="H14">
    <cfRule type="cellIs" dxfId="89" priority="90" stopIfTrue="1" operator="greaterThan">
      <formula>$G$14</formula>
    </cfRule>
  </conditionalFormatting>
  <conditionalFormatting sqref="H15">
    <cfRule type="cellIs" dxfId="88" priority="89" stopIfTrue="1" operator="greaterThan">
      <formula>$G$15</formula>
    </cfRule>
  </conditionalFormatting>
  <conditionalFormatting sqref="H16">
    <cfRule type="cellIs" dxfId="87" priority="88" stopIfTrue="1" operator="greaterThan">
      <formula>$G$16</formula>
    </cfRule>
  </conditionalFormatting>
  <conditionalFormatting sqref="H17">
    <cfRule type="cellIs" dxfId="86" priority="87" stopIfTrue="1" operator="greaterThan">
      <formula>$G$17</formula>
    </cfRule>
  </conditionalFormatting>
  <conditionalFormatting sqref="H18">
    <cfRule type="cellIs" dxfId="85" priority="86" stopIfTrue="1" operator="greaterThan">
      <formula>$G$18</formula>
    </cfRule>
  </conditionalFormatting>
  <conditionalFormatting sqref="H19">
    <cfRule type="cellIs" dxfId="84" priority="85" stopIfTrue="1" operator="greaterThan">
      <formula>$G$19</formula>
    </cfRule>
  </conditionalFormatting>
  <conditionalFormatting sqref="H20">
    <cfRule type="cellIs" dxfId="83" priority="84" stopIfTrue="1" operator="greaterThan">
      <formula>$G$20</formula>
    </cfRule>
  </conditionalFormatting>
  <conditionalFormatting sqref="H21">
    <cfRule type="cellIs" dxfId="82" priority="83" stopIfTrue="1" operator="greaterThan">
      <formula>$G$21</formula>
    </cfRule>
  </conditionalFormatting>
  <conditionalFormatting sqref="H22">
    <cfRule type="cellIs" dxfId="81" priority="82" stopIfTrue="1" operator="greaterThan">
      <formula>$G$22</formula>
    </cfRule>
  </conditionalFormatting>
  <conditionalFormatting sqref="H23">
    <cfRule type="cellIs" dxfId="80" priority="81" stopIfTrue="1" operator="greaterThan">
      <formula>$G$23</formula>
    </cfRule>
  </conditionalFormatting>
  <conditionalFormatting sqref="J8">
    <cfRule type="cellIs" dxfId="79" priority="80" stopIfTrue="1" operator="greaterThan">
      <formula>$I$8</formula>
    </cfRule>
  </conditionalFormatting>
  <conditionalFormatting sqref="J9">
    <cfRule type="cellIs" dxfId="78" priority="79" stopIfTrue="1" operator="greaterThan">
      <formula>$I$9</formula>
    </cfRule>
  </conditionalFormatting>
  <conditionalFormatting sqref="J10">
    <cfRule type="cellIs" dxfId="77" priority="78" stopIfTrue="1" operator="greaterThan">
      <formula>$I$10</formula>
    </cfRule>
  </conditionalFormatting>
  <conditionalFormatting sqref="J11">
    <cfRule type="cellIs" dxfId="76" priority="77" stopIfTrue="1" operator="greaterThan">
      <formula>$I$11</formula>
    </cfRule>
  </conditionalFormatting>
  <conditionalFormatting sqref="J12">
    <cfRule type="cellIs" dxfId="75" priority="76" stopIfTrue="1" operator="greaterThan">
      <formula>$I$12</formula>
    </cfRule>
  </conditionalFormatting>
  <conditionalFormatting sqref="J13">
    <cfRule type="cellIs" dxfId="74" priority="75" stopIfTrue="1" operator="greaterThan">
      <formula>$I$13</formula>
    </cfRule>
  </conditionalFormatting>
  <conditionalFormatting sqref="J14">
    <cfRule type="cellIs" dxfId="73" priority="74" stopIfTrue="1" operator="greaterThan">
      <formula>$I$14</formula>
    </cfRule>
  </conditionalFormatting>
  <conditionalFormatting sqref="J15">
    <cfRule type="cellIs" dxfId="72" priority="73" stopIfTrue="1" operator="greaterThan">
      <formula>$I$15</formula>
    </cfRule>
  </conditionalFormatting>
  <conditionalFormatting sqref="J16">
    <cfRule type="cellIs" dxfId="71" priority="72" stopIfTrue="1" operator="greaterThan">
      <formula>$I$16</formula>
    </cfRule>
  </conditionalFormatting>
  <conditionalFormatting sqref="J17">
    <cfRule type="cellIs" dxfId="70" priority="71" stopIfTrue="1" operator="greaterThan">
      <formula>$I$17</formula>
    </cfRule>
  </conditionalFormatting>
  <conditionalFormatting sqref="J18">
    <cfRule type="cellIs" dxfId="69" priority="70" stopIfTrue="1" operator="greaterThan">
      <formula>$I$18</formula>
    </cfRule>
  </conditionalFormatting>
  <conditionalFormatting sqref="J19">
    <cfRule type="cellIs" dxfId="68" priority="69" stopIfTrue="1" operator="greaterThan">
      <formula>$I$19</formula>
    </cfRule>
  </conditionalFormatting>
  <conditionalFormatting sqref="J20">
    <cfRule type="cellIs" dxfId="67" priority="68" stopIfTrue="1" operator="greaterThan">
      <formula>$I$20</formula>
    </cfRule>
  </conditionalFormatting>
  <conditionalFormatting sqref="J21">
    <cfRule type="cellIs" dxfId="66" priority="67" stopIfTrue="1" operator="greaterThan">
      <formula>$I$21</formula>
    </cfRule>
  </conditionalFormatting>
  <conditionalFormatting sqref="J22">
    <cfRule type="cellIs" dxfId="65" priority="66" stopIfTrue="1" operator="greaterThan">
      <formula>$I$22</formula>
    </cfRule>
  </conditionalFormatting>
  <conditionalFormatting sqref="J23">
    <cfRule type="cellIs" dxfId="64" priority="65" stopIfTrue="1" operator="greaterThan">
      <formula>$I$23</formula>
    </cfRule>
  </conditionalFormatting>
  <conditionalFormatting sqref="L8">
    <cfRule type="cellIs" dxfId="63" priority="64" stopIfTrue="1" operator="greaterThan">
      <formula>$K$8</formula>
    </cfRule>
  </conditionalFormatting>
  <conditionalFormatting sqref="L9">
    <cfRule type="cellIs" dxfId="62" priority="63" stopIfTrue="1" operator="greaterThan">
      <formula>$K$9</formula>
    </cfRule>
  </conditionalFormatting>
  <conditionalFormatting sqref="L10">
    <cfRule type="cellIs" dxfId="61" priority="62" stopIfTrue="1" operator="greaterThan">
      <formula>$K$10</formula>
    </cfRule>
  </conditionalFormatting>
  <conditionalFormatting sqref="L11">
    <cfRule type="cellIs" dxfId="60" priority="61" stopIfTrue="1" operator="greaterThan">
      <formula>$K$11</formula>
    </cfRule>
  </conditionalFormatting>
  <conditionalFormatting sqref="L12">
    <cfRule type="cellIs" dxfId="59" priority="60" stopIfTrue="1" operator="greaterThan">
      <formula>$K$12</formula>
    </cfRule>
  </conditionalFormatting>
  <conditionalFormatting sqref="L13">
    <cfRule type="cellIs" dxfId="58" priority="59" stopIfTrue="1" operator="greaterThan">
      <formula>$K$13</formula>
    </cfRule>
  </conditionalFormatting>
  <conditionalFormatting sqref="L14">
    <cfRule type="cellIs" dxfId="57" priority="58" stopIfTrue="1" operator="greaterThan">
      <formula>$K$14</formula>
    </cfRule>
  </conditionalFormatting>
  <conditionalFormatting sqref="L15">
    <cfRule type="cellIs" dxfId="56" priority="57" stopIfTrue="1" operator="greaterThan">
      <formula>$K$15</formula>
    </cfRule>
  </conditionalFormatting>
  <conditionalFormatting sqref="L16">
    <cfRule type="cellIs" dxfId="55" priority="56" stopIfTrue="1" operator="greaterThan">
      <formula>$K$16</formula>
    </cfRule>
  </conditionalFormatting>
  <conditionalFormatting sqref="L17">
    <cfRule type="cellIs" dxfId="54" priority="55" stopIfTrue="1" operator="greaterThan">
      <formula>$K$17</formula>
    </cfRule>
  </conditionalFormatting>
  <conditionalFormatting sqref="L18">
    <cfRule type="cellIs" dxfId="53" priority="54" stopIfTrue="1" operator="greaterThan">
      <formula>$K$18</formula>
    </cfRule>
  </conditionalFormatting>
  <conditionalFormatting sqref="L19">
    <cfRule type="cellIs" dxfId="52" priority="53" stopIfTrue="1" operator="greaterThan">
      <formula>$K$19</formula>
    </cfRule>
  </conditionalFormatting>
  <conditionalFormatting sqref="L20">
    <cfRule type="cellIs" dxfId="51" priority="52" stopIfTrue="1" operator="greaterThan">
      <formula>$K$20</formula>
    </cfRule>
  </conditionalFormatting>
  <conditionalFormatting sqref="L21">
    <cfRule type="cellIs" dxfId="50" priority="51" stopIfTrue="1" operator="greaterThan">
      <formula>$K$21</formula>
    </cfRule>
  </conditionalFormatting>
  <conditionalFormatting sqref="L22">
    <cfRule type="cellIs" dxfId="49" priority="50" stopIfTrue="1" operator="greaterThan">
      <formula>$K$22</formula>
    </cfRule>
  </conditionalFormatting>
  <conditionalFormatting sqref="L23">
    <cfRule type="cellIs" dxfId="48" priority="49" stopIfTrue="1" operator="greaterThan">
      <formula>$K$23</formula>
    </cfRule>
  </conditionalFormatting>
  <conditionalFormatting sqref="N8">
    <cfRule type="cellIs" dxfId="47" priority="48" stopIfTrue="1" operator="greaterThan">
      <formula>$M$8</formula>
    </cfRule>
  </conditionalFormatting>
  <conditionalFormatting sqref="N9">
    <cfRule type="cellIs" dxfId="46" priority="47" stopIfTrue="1" operator="greaterThan">
      <formula>$M$9</formula>
    </cfRule>
  </conditionalFormatting>
  <conditionalFormatting sqref="N10">
    <cfRule type="cellIs" dxfId="45" priority="46" stopIfTrue="1" operator="greaterThan">
      <formula>$M$10</formula>
    </cfRule>
  </conditionalFormatting>
  <conditionalFormatting sqref="N11">
    <cfRule type="cellIs" dxfId="44" priority="45" stopIfTrue="1" operator="greaterThan">
      <formula>$M$11</formula>
    </cfRule>
  </conditionalFormatting>
  <conditionalFormatting sqref="N12">
    <cfRule type="cellIs" dxfId="43" priority="44" stopIfTrue="1" operator="greaterThan">
      <formula>$M$12</formula>
    </cfRule>
  </conditionalFormatting>
  <conditionalFormatting sqref="N13">
    <cfRule type="cellIs" dxfId="42" priority="43" stopIfTrue="1" operator="greaterThan">
      <formula>$M$13</formula>
    </cfRule>
  </conditionalFormatting>
  <conditionalFormatting sqref="N14">
    <cfRule type="cellIs" dxfId="41" priority="42" stopIfTrue="1" operator="greaterThan">
      <formula>$M$14</formula>
    </cfRule>
  </conditionalFormatting>
  <conditionalFormatting sqref="N15">
    <cfRule type="cellIs" dxfId="40" priority="41" stopIfTrue="1" operator="greaterThan">
      <formula>$M$15</formula>
    </cfRule>
  </conditionalFormatting>
  <conditionalFormatting sqref="N16">
    <cfRule type="cellIs" dxfId="39" priority="40" stopIfTrue="1" operator="greaterThan">
      <formula>$M$16</formula>
    </cfRule>
  </conditionalFormatting>
  <conditionalFormatting sqref="N17">
    <cfRule type="cellIs" dxfId="38" priority="39" stopIfTrue="1" operator="greaterThan">
      <formula>$M$17</formula>
    </cfRule>
  </conditionalFormatting>
  <conditionalFormatting sqref="N18">
    <cfRule type="cellIs" dxfId="37" priority="38" stopIfTrue="1" operator="greaterThan">
      <formula>$M$18</formula>
    </cfRule>
  </conditionalFormatting>
  <conditionalFormatting sqref="N19">
    <cfRule type="cellIs" dxfId="36" priority="37" stopIfTrue="1" operator="greaterThan">
      <formula>$M$19</formula>
    </cfRule>
  </conditionalFormatting>
  <conditionalFormatting sqref="N20">
    <cfRule type="cellIs" dxfId="35" priority="36" stopIfTrue="1" operator="greaterThan">
      <formula>$M$20</formula>
    </cfRule>
  </conditionalFormatting>
  <conditionalFormatting sqref="N21">
    <cfRule type="cellIs" dxfId="34" priority="35" stopIfTrue="1" operator="greaterThan">
      <formula>$M$21</formula>
    </cfRule>
  </conditionalFormatting>
  <conditionalFormatting sqref="N22">
    <cfRule type="cellIs" dxfId="33" priority="34" stopIfTrue="1" operator="greaterThan">
      <formula>$M$22</formula>
    </cfRule>
  </conditionalFormatting>
  <conditionalFormatting sqref="N23">
    <cfRule type="cellIs" dxfId="32" priority="33" stopIfTrue="1" operator="greaterThan">
      <formula>$M$23</formula>
    </cfRule>
  </conditionalFormatting>
  <conditionalFormatting sqref="P8">
    <cfRule type="cellIs" dxfId="31" priority="32" stopIfTrue="1" operator="greaterThan">
      <formula>$O$8</formula>
    </cfRule>
  </conditionalFormatting>
  <conditionalFormatting sqref="P9">
    <cfRule type="cellIs" dxfId="30" priority="31" stopIfTrue="1" operator="greaterThan">
      <formula>$O$9</formula>
    </cfRule>
  </conditionalFormatting>
  <conditionalFormatting sqref="P10">
    <cfRule type="cellIs" dxfId="29" priority="30" stopIfTrue="1" operator="greaterThan">
      <formula>$O$10</formula>
    </cfRule>
  </conditionalFormatting>
  <conditionalFormatting sqref="P11">
    <cfRule type="cellIs" dxfId="28" priority="29" stopIfTrue="1" operator="greaterThan">
      <formula>$O$11</formula>
    </cfRule>
  </conditionalFormatting>
  <conditionalFormatting sqref="P12">
    <cfRule type="cellIs" dxfId="27" priority="28" stopIfTrue="1" operator="greaterThan">
      <formula>$O$12</formula>
    </cfRule>
  </conditionalFormatting>
  <conditionalFormatting sqref="P13">
    <cfRule type="cellIs" dxfId="26" priority="27" stopIfTrue="1" operator="greaterThan">
      <formula>$O$13</formula>
    </cfRule>
  </conditionalFormatting>
  <conditionalFormatting sqref="P14">
    <cfRule type="cellIs" dxfId="25" priority="26" stopIfTrue="1" operator="greaterThan">
      <formula>$O$14</formula>
    </cfRule>
  </conditionalFormatting>
  <conditionalFormatting sqref="P15">
    <cfRule type="cellIs" dxfId="24" priority="25" stopIfTrue="1" operator="greaterThan">
      <formula>$O$15</formula>
    </cfRule>
  </conditionalFormatting>
  <conditionalFormatting sqref="P16">
    <cfRule type="cellIs" dxfId="23" priority="24" stopIfTrue="1" operator="greaterThan">
      <formula>$O$16</formula>
    </cfRule>
  </conditionalFormatting>
  <conditionalFormatting sqref="P17">
    <cfRule type="cellIs" dxfId="22" priority="23" stopIfTrue="1" operator="greaterThan">
      <formula>$O$17</formula>
    </cfRule>
  </conditionalFormatting>
  <conditionalFormatting sqref="P18">
    <cfRule type="cellIs" dxfId="21" priority="22" stopIfTrue="1" operator="greaterThan">
      <formula>$O$18</formula>
    </cfRule>
  </conditionalFormatting>
  <conditionalFormatting sqref="P19">
    <cfRule type="cellIs" dxfId="20" priority="21" stopIfTrue="1" operator="greaterThan">
      <formula>$O$19</formula>
    </cfRule>
  </conditionalFormatting>
  <conditionalFormatting sqref="P20">
    <cfRule type="cellIs" dxfId="19" priority="20" stopIfTrue="1" operator="greaterThan">
      <formula>$O$20</formula>
    </cfRule>
  </conditionalFormatting>
  <conditionalFormatting sqref="P21">
    <cfRule type="cellIs" dxfId="18" priority="19" stopIfTrue="1" operator="greaterThan">
      <formula>$O$21</formula>
    </cfRule>
  </conditionalFormatting>
  <conditionalFormatting sqref="P22">
    <cfRule type="cellIs" dxfId="17" priority="18" stopIfTrue="1" operator="greaterThan">
      <formula>$O$22</formula>
    </cfRule>
  </conditionalFormatting>
  <conditionalFormatting sqref="P23">
    <cfRule type="cellIs" dxfId="16" priority="17" stopIfTrue="1" operator="greaterThan">
      <formula>$O$23</formula>
    </cfRule>
  </conditionalFormatting>
  <conditionalFormatting sqref="R8">
    <cfRule type="cellIs" dxfId="15" priority="16" stopIfTrue="1" operator="greaterThan">
      <formula>$Q$8</formula>
    </cfRule>
  </conditionalFormatting>
  <conditionalFormatting sqref="R9">
    <cfRule type="cellIs" dxfId="14" priority="15" stopIfTrue="1" operator="greaterThan">
      <formula>$Q$9</formula>
    </cfRule>
  </conditionalFormatting>
  <conditionalFormatting sqref="R10">
    <cfRule type="cellIs" dxfId="13" priority="14" stopIfTrue="1" operator="greaterThan">
      <formula>$Q$10</formula>
    </cfRule>
  </conditionalFormatting>
  <conditionalFormatting sqref="R11">
    <cfRule type="cellIs" dxfId="12" priority="13" stopIfTrue="1" operator="greaterThan">
      <formula>$Q$11</formula>
    </cfRule>
  </conditionalFormatting>
  <conditionalFormatting sqref="R12">
    <cfRule type="cellIs" dxfId="11" priority="12" stopIfTrue="1" operator="greaterThan">
      <formula>$Q$12</formula>
    </cfRule>
  </conditionalFormatting>
  <conditionalFormatting sqref="R13">
    <cfRule type="cellIs" dxfId="10" priority="11" stopIfTrue="1" operator="greaterThan">
      <formula>$Q$13</formula>
    </cfRule>
  </conditionalFormatting>
  <conditionalFormatting sqref="R14">
    <cfRule type="cellIs" dxfId="9" priority="10" stopIfTrue="1" operator="greaterThan">
      <formula>$Q$14</formula>
    </cfRule>
  </conditionalFormatting>
  <conditionalFormatting sqref="R15">
    <cfRule type="cellIs" dxfId="8" priority="9" stopIfTrue="1" operator="greaterThan">
      <formula>$Q$15</formula>
    </cfRule>
  </conditionalFormatting>
  <conditionalFormatting sqref="R16">
    <cfRule type="cellIs" dxfId="7" priority="8" stopIfTrue="1" operator="greaterThan">
      <formula>$Q$16</formula>
    </cfRule>
  </conditionalFormatting>
  <conditionalFormatting sqref="R17">
    <cfRule type="cellIs" dxfId="6" priority="7" stopIfTrue="1" operator="greaterThan">
      <formula>$Q$17</formula>
    </cfRule>
  </conditionalFormatting>
  <conditionalFormatting sqref="R18">
    <cfRule type="cellIs" dxfId="5" priority="6" stopIfTrue="1" operator="greaterThan">
      <formula>$Q$18</formula>
    </cfRule>
  </conditionalFormatting>
  <conditionalFormatting sqref="R19">
    <cfRule type="cellIs" dxfId="4" priority="5" stopIfTrue="1" operator="greaterThan">
      <formula>$Q$19</formula>
    </cfRule>
  </conditionalFormatting>
  <conditionalFormatting sqref="R20">
    <cfRule type="cellIs" dxfId="3" priority="4" stopIfTrue="1" operator="greaterThan">
      <formula>$Q$20</formula>
    </cfRule>
  </conditionalFormatting>
  <conditionalFormatting sqref="R21">
    <cfRule type="cellIs" dxfId="2" priority="3" stopIfTrue="1" operator="greaterThan">
      <formula>$Q$21</formula>
    </cfRule>
  </conditionalFormatting>
  <conditionalFormatting sqref="R22">
    <cfRule type="cellIs" dxfId="1" priority="2" stopIfTrue="1" operator="greaterThan">
      <formula>$Q$22</formula>
    </cfRule>
  </conditionalFormatting>
  <conditionalFormatting sqref="R23">
    <cfRule type="cellIs" dxfId="0" priority="1" stopIfTrue="1" operator="greaterThan">
      <formula>$Q$23</formula>
    </cfRule>
  </conditionalFormatting>
  <printOptions horizontalCentered="1"/>
  <pageMargins left="0.75" right="0.75" top="0.5" bottom="0.46" header="0.25" footer="0.25"/>
  <pageSetup scale="75" orientation="landscape" r:id="rId1"/>
  <headerFooter alignWithMargins="0"/>
  <ignoredErrors>
    <ignoredError sqref="G7 I7 K7 M7 O7 Q7" formula="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7</vt:i4>
      </vt:variant>
    </vt:vector>
  </HeadingPairs>
  <TitlesOfParts>
    <vt:vector size="15" baseType="lpstr">
      <vt:lpstr>Instructions</vt:lpstr>
      <vt:lpstr>Milestone Wells</vt:lpstr>
      <vt:lpstr>Well 1</vt:lpstr>
      <vt:lpstr>Well 2</vt:lpstr>
      <vt:lpstr>Well 3</vt:lpstr>
      <vt:lpstr>Well 4</vt:lpstr>
      <vt:lpstr>Well 5</vt:lpstr>
      <vt:lpstr>Well 6</vt:lpstr>
      <vt:lpstr>'Milestone Wells'!Print_Area</vt:lpstr>
      <vt:lpstr>'Well 1'!Print_Area</vt:lpstr>
      <vt:lpstr>'Well 2'!Print_Area</vt:lpstr>
      <vt:lpstr>'Well 3'!Print_Area</vt:lpstr>
      <vt:lpstr>'Well 4'!Print_Area</vt:lpstr>
      <vt:lpstr>'Well 5'!Print_Area</vt:lpstr>
      <vt:lpstr>'Well 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Scott M. Lato</dc:creator>
  <cp:lastModifiedBy>Fluitt, Nicole</cp:lastModifiedBy>
  <cp:lastPrinted>2011-04-15T18:46:16Z</cp:lastPrinted>
  <dcterms:created xsi:type="dcterms:W3CDTF">2002-11-18T23:02:07Z</dcterms:created>
  <dcterms:modified xsi:type="dcterms:W3CDTF">2017-02-10T20:21:33Z</dcterms:modified>
</cp:coreProperties>
</file>